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Yaris • Corolla • Jeep Cherokee • Jetta • Volare 09 • Doblo • Fox • Tucson e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02/09/2020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=HYPERLINK("https://www.leilaoonline.com.br/lote/detalhe/60009", "068")</f>
      </c>
      <c r="B11" s="4" t="s">
        <f>=HYPERLINK("https://www.leilaoonline.com.br/lote/detalhe/60009", "FIAT; TORO VOLCANO AT D4; 2017/2017; VERMELHA; DIESEL - FUNCIONANDO - IPVA 2020 PAGO")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80.500,00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=HYPERLINK("https://www.leilaoonline.com.br/lote/detalhe/60008", "069")</f>
      </c>
      <c r="B12" s="4" t="s">
        <f>=HYPERLINK("https://www.leilaoonline.com.br/lote/detalhe/60008", "IVECO; DAILY GREENCAR MO; 2014/2014; BRANCA; DIESEL - FUNCIONANDO - IPVA 2020 PAGO")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45.850,00</t>
        </is>
      </c>
      <c r="F12" s="4" t="inlineStr">
        <is>
          <t>1150.00</t>
        </is>
      </c>
    </row>
    <row collapsed="false" customFormat="false" customHeight="false" hidden="false" ht="12.1" outlineLevel="0" r="13">
      <c r="A13" s="5" t="s">
        <f>=HYPERLINK("https://www.leilaoonline.com.br/lote/detalhe/59871", "070")</f>
      </c>
      <c r="B13" s="4" t="s">
        <f>=HYPERLINK("https://www.leilaoonline.com.br/lote/detalhe/59871", "veja o vídeo - VW; JETTA 2.0; PRETA; 2011/2011; ALCO./GASOL. - FUNCIONANDO - IPVA 2020 PAGO")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29.750,00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=HYPERLINK("https://www.leilaoonline.com.br/lote/detalhe/59870", "071")</f>
      </c>
      <c r="B14" s="4" t="s">
        <f>=HYPERLINK("https://www.leilaoonline.com.br/lote/detalhe/59870", "JEEP COMPASS LONGITUDE; 2018/2019; PRETA; ALCO./GASOL - APROX. 5.400KM FUNCIONANDO - IPVA 2020 PAGO")</f>
      </c>
      <c r="C14" s="4" t="inlineStr">
        <is>
          <t>Vendido</t>
        </is>
      </c>
      <c r="D14" s="4" t="inlineStr">
        <is>
          <t>46</t>
        </is>
      </c>
      <c r="E14" s="5" t="inlineStr">
        <is>
          <t>78.200,00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=HYPERLINK("https://www.leilaoonline.com.br/lote/detalhe/59869", "072")</f>
      </c>
      <c r="B15" s="4" t="s">
        <f>=HYPERLINK("https://www.leilaoonline.com.br/lote/detalhe/59869", "veja o vídeo - TOYOTA ETIOS HB; 2017/2018; CINZA; ALCO./GASOL. - FUNCIONANDO - IPVA 2020 PAGO")</f>
      </c>
      <c r="C15" s="4" t="inlineStr">
        <is>
          <t>Vendido</t>
        </is>
      </c>
      <c r="D15" s="4" t="inlineStr">
        <is>
          <t>31</t>
        </is>
      </c>
      <c r="E15" s="5" t="inlineStr">
        <is>
          <t>27.000,00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=HYPERLINK("https://www.leilaoonline.com.br/lote/detalhe/59868", "073")</f>
      </c>
      <c r="B16" s="4" t="s">
        <f>=HYPERLINK("https://www.leilaoonline.com.br/lote/detalhe/59868", "FIAT PALIO WEEKEND HLX FLEX; 2006/2007; PRETA; ALCO./GASOL - FUNCIONANDO - IPVA 2020 PAGO")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10.550,00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=HYPERLINK("https://www.leilaoonline.com.br/lote/detalhe/59867", "074")</f>
      </c>
      <c r="B17" s="4" t="s">
        <f>=HYPERLINK("https://www.leilaoonline.com.br/lote/detalhe/59867", "HYUNDAI; HB20 PREMIUM 1.6 2013/2013, BRANCA; ALCO./GASOL. - FUNCIONANDO - IPVA 2020 PAGO")</f>
      </c>
      <c r="C17" s="4" t="inlineStr">
        <is>
          <t>Vendido</t>
        </is>
      </c>
      <c r="D17" s="4" t="inlineStr">
        <is>
          <t>48</t>
        </is>
      </c>
      <c r="E17" s="5" t="inlineStr">
        <is>
          <t>23.750,00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=HYPERLINK("https://www.leilaoonline.com.br/lote/detalhe/59866", "075")</f>
      </c>
      <c r="B18" s="4" t="s">
        <f>=HYPERLINK("https://www.leilaoonline.com.br/lote/detalhe/59866", "NISSAM; LIVINA 16S; 2011/2012;  PRATA; ALCO./GASOL.- FUNCIONANDO - IPVA 2020 PAGO")</f>
      </c>
      <c r="C18" s="4" t="inlineStr">
        <is>
          <t>Não vendido</t>
        </is>
      </c>
      <c r="D18" s="4" t="inlineStr">
        <is>
          <t>26</t>
        </is>
      </c>
      <c r="E18" s="5" t="inlineStr">
        <is>
          <t>13.250,00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=HYPERLINK("https://www.leilaoonline.com.br/lote/detalhe/59865", "076")</f>
      </c>
      <c r="B19" s="4" t="s">
        <f>=HYPERLINK("https://www.leilaoonline.com.br/lote/detalhe/59865", "veja o vídeo - FIAT SIENA EL 1.4 FLEX; 2013/2013; CINZA; ALCO./GASOL - FUNCIONANDO - IPVA 2020 PAGO")</f>
      </c>
      <c r="C19" s="4" t="inlineStr">
        <is>
          <t>Vendido</t>
        </is>
      </c>
      <c r="D19" s="4" t="inlineStr">
        <is>
          <t>52</t>
        </is>
      </c>
      <c r="E19" s="5" t="inlineStr">
        <is>
          <t>19.250,00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=HYPERLINK("https://www.leilaoonline.com.br/lote/detalhe/59860", "077")</f>
      </c>
      <c r="B20" s="4" t="s">
        <f>=HYPERLINK("https://www.leilaoonline.com.br/lote/detalhe/59860", "veja o vídeo - FIAT DOBLO RONTAN AMB2, 2009/2009; BRANCA; ALCO./GASOL. - FUNCIONANDO - IPVA 2020 PAGO")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14.000,00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=HYPERLINK("https://www.leilaoonline.com.br/lote/detalhe/59859", "078")</f>
      </c>
      <c r="B21" s="4" t="s">
        <f>=HYPERLINK("https://www.leilaoonline.com.br/lote/detalhe/59859", "CHEVROLET; BLAZER ADVANTAGE; 2005/2006; PRETA; GASOLINA - FUNCIONANDO - IPVA 2020 PAGO")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10.500,00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=HYPERLINK("https://www.leilaoonline.com.br/lote/detalhe/59613", "079")</f>
      </c>
      <c r="B22" s="4" t="s">
        <f>=HYPERLINK("https://www.leilaoonline.com.br/lote/detalhe/59613", "veja o vídeo - VW; PASSAT CC 3.6 FSI; 2009/2010; PRETA; GASOLINA - FUNCIONANDO - IPVA 2020 PAGO")</f>
      </c>
      <c r="C22" s="4" t="inlineStr">
        <is>
          <t>Não vendido</t>
        </is>
      </c>
      <c r="D22" s="4" t="inlineStr">
        <is>
          <t>63</t>
        </is>
      </c>
      <c r="E22" s="5" t="inlineStr">
        <is>
          <t>36.700,00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=HYPERLINK("https://www.leilaoonline.com.br/lote/detalhe/59612", "080")</f>
      </c>
      <c r="B23" s="4" t="s">
        <f>=HYPERLINK("https://www.leilaoonline.com.br/lote/detalhe/59612", "veja o vídeo ! TOYOTA COROLLA XEI 2.0 AUT. ; 2015/2016; AZUL; ALCO/GASOL. - FUNCIONANDO - IPVA 2020 PAGO")</f>
      </c>
      <c r="C23" s="4" t="inlineStr">
        <is>
          <t>Vendido</t>
        </is>
      </c>
      <c r="D23" s="4" t="inlineStr">
        <is>
          <t>28</t>
        </is>
      </c>
      <c r="E23" s="5" t="inlineStr">
        <is>
          <t>54.050,00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=HYPERLINK("https://www.leilaoonline.com.br/lote/detalhe/59611", "081")</f>
      </c>
      <c r="B24" s="4" t="s">
        <f>=HYPERLINK("https://www.leilaoonline.com.br/lote/detalhe/59611", "JEEP COMPASS LONGITUDE; 2017/2018; PRETA; ALCO./GASOL - FUNCIONANDO - IPVA 2020 PAGO")</f>
      </c>
      <c r="C24" s="4" t="inlineStr">
        <is>
          <t>Vendido</t>
        </is>
      </c>
      <c r="D24" s="4" t="inlineStr">
        <is>
          <t>63</t>
        </is>
      </c>
      <c r="E24" s="5" t="inlineStr">
        <is>
          <t>71.200,00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=HYPERLINK("https://www.leilaoonline.com.br/lote/detalhe/59610", "082")</f>
      </c>
      <c r="B25" s="4" t="s">
        <f>=HYPERLINK("https://www.leilaoonline.com.br/lote/detalhe/59610", "HONDA HR-V EX CVT; 2016/2016; VERMELHA; ALCO./GASOL. - APROX. 15.000KM  - FUNCIONANDO - IPVA 2020 PAGO")</f>
      </c>
      <c r="C25" s="4" t="inlineStr">
        <is>
          <t>Vendido</t>
        </is>
      </c>
      <c r="D25" s="4" t="inlineStr">
        <is>
          <t>32</t>
        </is>
      </c>
      <c r="E25" s="5" t="inlineStr">
        <is>
          <t>49.800,00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=HYPERLINK("https://www.leilaoonline.com.br/lote/detalhe/59593", "083")</f>
      </c>
      <c r="B26" s="4" t="s">
        <f>=HYPERLINK("https://www.leilaoonline.com.br/lote/detalhe/59593", "veja o vídeo - VW; VOYAGE; 2009/2009; PRETA; ALCO./GASOL. - FUNCIONANDO - IPVA 2020 PAGO")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12.000,00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=HYPERLINK("https://www.leilaoonline.com.br/lote/detalhe/59592", "084")</f>
      </c>
      <c r="B27" s="4" t="s">
        <f>=HYPERLINK("https://www.leilaoonline.com.br/lote/detalhe/59592", "veja o vídeo - TOYOTA; YARIS SD XPLUSAT 15 AT; 2018/2019; CINZA; ALCO./GASOL - FUNCIONANDO")</f>
      </c>
      <c r="C27" s="4" t="inlineStr">
        <is>
          <t>Vendido</t>
        </is>
      </c>
      <c r="D27" s="4" t="inlineStr">
        <is>
          <t>27</t>
        </is>
      </c>
      <c r="E27" s="5" t="inlineStr">
        <is>
          <t>49.200,00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=HYPERLINK("https://www.leilaoonline.com.br/lote/detalhe/58783", "085")</f>
      </c>
      <c r="B28" s="4" t="s">
        <f>=HYPERLINK("https://www.leilaoonline.com.br/lote/detalhe/58783", "HONDA FIT LX; 2010/2010; PRETA; ALCO./GASOL. - FUNCIONANDO - IPVA 2020 PAGO")</f>
      </c>
      <c r="C28" s="4" t="inlineStr">
        <is>
          <t>Vendido</t>
        </is>
      </c>
      <c r="D28" s="4" t="inlineStr">
        <is>
          <t>42</t>
        </is>
      </c>
      <c r="E28" s="5" t="inlineStr">
        <is>
          <t>20.000,00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=HYPERLINK("https://www.leilaoonline.com.br/lote/detalhe/58763", "086")</f>
      </c>
      <c r="B29" s="4" t="s">
        <f>=HYPERLINK("https://www.leilaoonline.com.br/lote/detalhe/58763", "veja o vídeo! VW; KOMBI FURGÃO; 1992/1992; CINZA; GASOLINA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18.000,00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=HYPERLINK("https://www.leilaoonline.com.br/lote/detalhe/58781", "087")</f>
      </c>
      <c r="B30" s="4" t="s">
        <f>=HYPERLINK("https://www.leilaoonline.com.br/lote/detalhe/58781", "JET SKI; BOMBARDIER; Xp800 COM CARRETINHA - FUNCIONANDO")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9.250,00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=HYPERLINK("https://www.leilaoonline.com.br/lote/detalhe/58780", "088")</f>
      </c>
      <c r="B31" s="4" t="s">
        <f>=HYPERLINK("https://www.leilaoonline.com.br/lote/detalhe/58780", "VW; SAVEIRO 1.8; 2000/2000; BRANCA; GASOLINA - FUNCIONANDO - RODAS E SUSPENSÃO LEGALIZADAS")</f>
      </c>
      <c r="C31" s="4" t="inlineStr">
        <is>
          <t>Não vendido</t>
        </is>
      </c>
      <c r="D31" s="4" t="inlineStr">
        <is>
          <t>58</t>
        </is>
      </c>
      <c r="E31" s="5" t="inlineStr">
        <is>
          <t>16.000,00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=HYPERLINK("https://www.leilaoonline.com.br/lote/detalhe/58779", "089")</f>
      </c>
      <c r="B32" s="4" t="s">
        <f>=HYPERLINK("https://www.leilaoonline.com.br/lote/detalhe/58779", "HYUNDAI; HR HDB; 2007/2008; BRANCA; DIESEL - FUNCIONANDO - IPVA 2020 PAGO")</f>
      </c>
      <c r="C32" s="4" t="inlineStr">
        <is>
          <t>Não vendido</t>
        </is>
      </c>
      <c r="D32" s="4" t="inlineStr">
        <is>
          <t>50</t>
        </is>
      </c>
      <c r="E32" s="5" t="inlineStr">
        <is>
          <t>31.950,00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=HYPERLINK("https://www.leilaoonline.com.br/lote/detalhe/58778", "090")</f>
      </c>
      <c r="B33" s="4" t="s">
        <f>=HYPERLINK("https://www.leilaoonline.com.br/lote/detalhe/58778", "I; M BENZ 313CDI SPRINTERM; 2011/2012; BRANCA; DIESEL - FUNCIONANDO - CAT. ALUGUEL")</f>
      </c>
      <c r="C33" s="4" t="inlineStr">
        <is>
          <t>Vendido</t>
        </is>
      </c>
      <c r="D33" s="4" t="inlineStr">
        <is>
          <t>49</t>
        </is>
      </c>
      <c r="E33" s="5" t="inlineStr">
        <is>
          <t>69.400,00</t>
        </is>
      </c>
      <c r="F33" s="4" t="inlineStr">
        <is>
          <t>1150.00</t>
        </is>
      </c>
    </row>
    <row collapsed="false" customFormat="false" customHeight="false" hidden="false" ht="12.1" outlineLevel="0" r="34">
      <c r="A34" s="5" t="s">
        <f>=HYPERLINK("https://www.leilaoonline.com.br/lote/detalhe/58777", "091")</f>
      </c>
      <c r="B34" s="4" t="s">
        <f>=HYPERLINK("https://www.leilaoonline.com.br/lote/detalhe/58777", "HYUNDAI TUCSON GL; 2008/2009; PRETA; GASOLINA - FUNCIONANDO")</f>
      </c>
      <c r="C34" s="4" t="inlineStr">
        <is>
          <t>Vendido</t>
        </is>
      </c>
      <c r="D34" s="4" t="inlineStr">
        <is>
          <t>44</t>
        </is>
      </c>
      <c r="E34" s="5" t="inlineStr">
        <is>
          <t>17.300,00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=HYPERLINK("https://www.leilaoonline.com.br/lote/detalhe/58776", "092")</f>
      </c>
      <c r="B35" s="4" t="s">
        <f>=HYPERLINK("https://www.leilaoonline.com.br/lote/detalhe/58776", "CHEVROLET; CRUZE LT NB; 2011/2012; PRATA; ALCO./GASOL - FUNCIONANDO")</f>
      </c>
      <c r="C35" s="4" t="inlineStr">
        <is>
          <t>Não vendido</t>
        </is>
      </c>
      <c r="D35" s="4" t="inlineStr">
        <is>
          <t>30</t>
        </is>
      </c>
      <c r="E35" s="5" t="inlineStr">
        <is>
          <t>28.550,00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=HYPERLINK("https://www.leilaoonline.com.br/lote/detalhe/58775", "093")</f>
      </c>
      <c r="B36" s="4" t="s">
        <f>=HYPERLINK("https://www.leilaoonline.com.br/lote/detalhe/58775", "I; NISSAN VERSA 16SV 2013/2014, ALCO./GASOL., PRATA - FUNCIONANDO")</f>
      </c>
      <c r="C36" s="4" t="inlineStr">
        <is>
          <t>Vendido</t>
        </is>
      </c>
      <c r="D36" s="4" t="inlineStr">
        <is>
          <t>55</t>
        </is>
      </c>
      <c r="E36" s="5" t="inlineStr">
        <is>
          <t>21.400,00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=HYPERLINK("https://www.leilaoonline.com.br/lote/detalhe/58774", "094")</f>
      </c>
      <c r="B37" s="4" t="s">
        <f>=HYPERLINK("https://www.leilaoonline.com.br/lote/detalhe/58774", "VW; GOL CL; 1989/1989; CINZA; ALCOOL - FUNCIONANDO")</f>
      </c>
      <c r="C37" s="4" t="inlineStr">
        <is>
          <t>Vendido</t>
        </is>
      </c>
      <c r="D37" s="4" t="inlineStr">
        <is>
          <t>9</t>
        </is>
      </c>
      <c r="E37" s="5" t="inlineStr">
        <is>
          <t>5.050,00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=HYPERLINK("https://www.leilaoonline.com.br/lote/detalhe/58761", "095")</f>
      </c>
      <c r="B38" s="4" t="s">
        <f>=HYPERLINK("https://www.leilaoonline.com.br/lote/detalhe/58761", "veja o vídeo - VW; GOL 1.8 POWER; 2005/2005; CINZA; ALCO./GASOLINA - FUNCIONANDO - COMPLETO")</f>
      </c>
      <c r="C38" s="4" t="inlineStr">
        <is>
          <t>Não vendido</t>
        </is>
      </c>
      <c r="D38" s="4" t="inlineStr">
        <is>
          <t>51</t>
        </is>
      </c>
      <c r="E38" s="5" t="inlineStr">
        <is>
          <t>11.500,00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=HYPERLINK("https://www.leilaoonline.com.br/lote/detalhe/58773", "096")</f>
      </c>
      <c r="B39" s="4" t="s">
        <f>=HYPERLINK("https://www.leilaoonline.com.br/lote/detalhe/58773", "veja o vídeo - HONDA; CG 125 CARGO ES; 2011/2011; BRANCA; GASOLINA - FUNCIONANDO ")</f>
      </c>
      <c r="C39" s="4" t="inlineStr">
        <is>
          <t>Não vendido</t>
        </is>
      </c>
      <c r="D39" s="4" t="inlineStr">
        <is>
          <t>26</t>
        </is>
      </c>
      <c r="E39" s="5" t="inlineStr">
        <is>
          <t>4.250,00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=HYPERLINK("https://www.leilaoonline.com.br/lote/detalhe/58772", "097")</f>
      </c>
      <c r="B40" s="4" t="s">
        <f>=HYPERLINK("https://www.leilaoonline.com.br/lote/detalhe/58772", "veja o video! - NISSAM; MARCH 1.0 FLEX; 2012/2013; PRETA; ALCO./GASOL. - FUNCIONANDO")</f>
      </c>
      <c r="C40" s="4" t="inlineStr">
        <is>
          <t>Não vendido</t>
        </is>
      </c>
      <c r="D40" s="4" t="inlineStr">
        <is>
          <t>35</t>
        </is>
      </c>
      <c r="E40" s="5" t="inlineStr">
        <is>
          <t>15.250,00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=HYPERLINK("https://www.leilaoonline.com.br/lote/detalhe/58760", "098")</f>
      </c>
      <c r="B41" s="4" t="s">
        <f>=HYPERLINK("https://www.leilaoonline.com.br/lote/detalhe/58760", "veja o vídeo - I; JEEP G CHEROKEE LTD CRD; 2014/2015; BRANCA; DIESEL - FUNCIONANDO  - IPVA 2020 PAGO")</f>
      </c>
      <c r="C41" s="4" t="inlineStr">
        <is>
          <t>Vendido</t>
        </is>
      </c>
      <c r="D41" s="4" t="inlineStr">
        <is>
          <t>45</t>
        </is>
      </c>
      <c r="E41" s="5" t="inlineStr">
        <is>
          <t>98.950,00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=HYPERLINK("https://www.leilaoonline.com.br/lote/detalhe/59614", "099")</f>
      </c>
      <c r="B42" s="4" t="s">
        <f>=HYPERLINK("https://www.leilaoonline.com.br/lote/detalhe/59614", "I; M.BENZ B 170; 2009/2009; PRATA; GASOLINA - FUNCIONANDO - IPVA 2020 PAGO")</f>
      </c>
      <c r="C42" s="4" t="inlineStr">
        <is>
          <t>Vendido</t>
        </is>
      </c>
      <c r="D42" s="4" t="inlineStr">
        <is>
          <t>28</t>
        </is>
      </c>
      <c r="E42" s="5" t="inlineStr">
        <is>
          <t>20.000,00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=HYPERLINK("https://www.leilaoonline.com.br/lote/detalhe/58767", "100")</f>
      </c>
      <c r="B43" s="4" t="s">
        <f>=HYPERLINK("https://www.leilaoonline.com.br/lote/detalhe/58767", "PEUGEOT; 208 GRIFFE; 2014/2015; PRATA; ALCO./GASOLINA - FUNCIONANDO - IPVA 2020 PAGO")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20.500,00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=HYPERLINK("https://www.leilaoonline.com.br/lote/detalhe/60020", "101")</f>
      </c>
      <c r="B44" s="4" t="s">
        <f>=HYPERLINK("https://www.leilaoonline.com.br/lote/detalhe/60020", "GM; TRAFFIC 2.2; 1996; BRANCA; GASOLINA - FUNCIONANDO - APROX. 16.000KM - CAMINHONETE/FURGÃO")</f>
      </c>
      <c r="C44" s="4" t="inlineStr">
        <is>
          <t>Vendido</t>
        </is>
      </c>
      <c r="D44" s="4" t="inlineStr">
        <is>
          <t>58</t>
        </is>
      </c>
      <c r="E44" s="5" t="inlineStr">
        <is>
          <t>14.950,00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=HYPERLINK("https://www.leilaoonline.com.br/lote/detalhe/58754", "102")</f>
      </c>
      <c r="B45" s="4" t="s">
        <f>=HYPERLINK("https://www.leilaoonline.com.br/lote/detalhe/58754", "FIAT; DOBLO ADV 1.8; 2007/2007; PRATA; ALCO./GASOL. - FUNCIONANDO")</f>
      </c>
      <c r="C45" s="4" t="inlineStr">
        <is>
          <t>Não vendido</t>
        </is>
      </c>
      <c r="D45" s="4" t="inlineStr">
        <is>
          <t>48</t>
        </is>
      </c>
      <c r="E45" s="5" t="inlineStr">
        <is>
          <t>14.750,00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=HYPERLINK("https://www.leilaoonline.com.br/lote/detalhe/58757", "103")</f>
      </c>
      <c r="B46" s="4" t="s">
        <f>=HYPERLINK("https://www.leilaoonline.com.br/lote/detalhe/58757", "veja o video - ÔNIBUS; MARCOPOLO VOLARE;V6 ; ESC.; 2008/2009; AMARELA; DIESEL - FUNCIONANDO - IPVA 2020 PAGO")</f>
      </c>
      <c r="C46" s="4" t="inlineStr">
        <is>
          <t>Vendido</t>
        </is>
      </c>
      <c r="D46" s="4" t="inlineStr">
        <is>
          <t>35</t>
        </is>
      </c>
      <c r="E46" s="5" t="inlineStr">
        <is>
          <t>57.200,00</t>
        </is>
      </c>
      <c r="F46" s="4" t="inlineStr">
        <is>
          <t>550.00</t>
        </is>
      </c>
    </row>
    <row collapsed="false" customFormat="false" customHeight="false" hidden="false" ht="12.1" outlineLevel="0" r="47">
      <c r="A47" s="5" t="s">
        <f>=HYPERLINK("https://www.leilaoonline.com.br/lote/detalhe/60021", "104")</f>
      </c>
      <c r="B47" s="4" t="s">
        <f>=HYPERLINK("https://www.leilaoonline.com.br/lote/detalhe/60021", "VW; SAVEIRO 1.6; 2006/2007; BRANCA; ALCO./GASOL - FUNCIONANDO - IPVA  PAGO")</f>
      </c>
      <c r="C47" s="4" t="inlineStr">
        <is>
          <t>Não vendido</t>
        </is>
      </c>
      <c r="D47" s="4" t="inlineStr">
        <is>
          <t>40</t>
        </is>
      </c>
      <c r="E47" s="5" t="inlineStr">
        <is>
          <t>10.750,00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=HYPERLINK("https://www.leilaoonline.com.br/lote/detalhe/58766", "107")</f>
      </c>
      <c r="B48" s="4" t="s">
        <f>=HYPERLINK("https://www.leilaoonline.com.br/lote/detalhe/58766", "I; DODGE JOURNEY SXT; 2013/2014; PRATA; GASOLINA - BLINDADO - FUNCIONANDO")</f>
      </c>
      <c r="C48" s="4" t="inlineStr">
        <is>
          <t>Não vendido</t>
        </is>
      </c>
      <c r="D48" s="4" t="inlineStr">
        <is>
          <t>20</t>
        </is>
      </c>
      <c r="E48" s="5" t="inlineStr">
        <is>
          <t>34.000,00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=HYPERLINK("https://www.leilaoonline.com.br/lote/detalhe/58768", "109")</f>
      </c>
      <c r="B49" s="4" t="s">
        <f>=HYPERLINK("https://www.leilaoonline.com.br/lote/detalhe/58768", "CHEVROLET; PRISMA 1.4L LT; 2012/2012; PRATA; ALCO./GASOL. - FUNCIONANDO - IPVA 2020 PAGO")</f>
      </c>
      <c r="C49" s="4" t="inlineStr">
        <is>
          <t>Vendido</t>
        </is>
      </c>
      <c r="D49" s="4" t="inlineStr">
        <is>
          <t>73</t>
        </is>
      </c>
      <c r="E49" s="5" t="inlineStr">
        <is>
          <t>14.950,00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=HYPERLINK("https://www.leilaoonline.com.br/lote/detalhe/58756", "110")</f>
      </c>
      <c r="B50" s="4" t="s">
        <f>=HYPERLINK("https://www.leilaoonline.com.br/lote/detalhe/58756", "VW; GOL CL; 1989/1989; PRETO; CINZA; ALCOOL - TURBO - FUNCIONANDO")</f>
      </c>
      <c r="C50" s="4" t="inlineStr">
        <is>
          <t>Não vendido</t>
        </is>
      </c>
      <c r="D50" s="4" t="inlineStr">
        <is>
          <t>33</t>
        </is>
      </c>
      <c r="E50" s="5" t="inlineStr">
        <is>
          <t>7.600,00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=HYPERLINK("https://www.leilaoonline.com.br/lote/detalhe/58758", "113")</f>
      </c>
      <c r="B51" s="4" t="s">
        <f>=HYPERLINK("https://www.leilaoonline.com.br/lote/detalhe/58758", "GM/ CORSA WIND; 1997/1997; VERMELHA; GASOL - TURBO - FUNCIONANDO")</f>
      </c>
      <c r="C51" s="4" t="inlineStr">
        <is>
          <t>Não vendido</t>
        </is>
      </c>
      <c r="D51" s="4" t="inlineStr">
        <is>
          <t>36</t>
        </is>
      </c>
      <c r="E51" s="5" t="inlineStr">
        <is>
          <t>5.900,00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=HYPERLINK("https://www.leilaoonline.com.br/lote/detalhe/58771", "114")</f>
      </c>
      <c r="B52" s="4" t="s">
        <f>=HYPERLINK("https://www.leilaoonline.com.br/lote/detalhe/58771", "FIAT PALIO EDX; 1997/1997; PRATA; GASOLINA; SUSPENSÃO ROSCA SLIN CASTOR - FUNCIONANDO")</f>
      </c>
      <c r="C52" s="4" t="inlineStr">
        <is>
          <t>Não vendido</t>
        </is>
      </c>
      <c r="D52" s="4" t="inlineStr">
        <is>
          <t>31</t>
        </is>
      </c>
      <c r="E52" s="5" t="inlineStr">
        <is>
          <t>5.500,00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=HYPERLINK("https://www.leilaoonline.com.br/lote/detalhe/58755", "115")</f>
      </c>
      <c r="B53" s="4" t="s">
        <f>=HYPERLINK("https://www.leilaoonline.com.br/lote/detalhe/58755", "VW; SANTANA; 2001/2001; BRANCA ALCOOL/GNV; FUNCIONANDO")</f>
      </c>
      <c r="C53" s="4" t="inlineStr">
        <is>
          <t>Não vendido</t>
        </is>
      </c>
      <c r="D53" s="4" t="inlineStr">
        <is>
          <t>13</t>
        </is>
      </c>
      <c r="E53" s="5" t="inlineStr">
        <is>
          <t>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=HYPERLINK("https://www.leilaoonline.com.br/lote/detalhe/58765", "118")</f>
      </c>
      <c r="B54" s="4" t="s">
        <f>=HYPERLINK("https://www.leilaoonline.com.br/lote/detalhe/58765", "VW: GOL 1.0; 2003/2003; CINZA; GASOLINA; FUNCIONANDO")</f>
      </c>
      <c r="C54" s="4" t="inlineStr">
        <is>
          <t>Não vendido</t>
        </is>
      </c>
      <c r="D54" s="4" t="inlineStr">
        <is>
          <t>31</t>
        </is>
      </c>
      <c r="E54" s="5" t="inlineStr">
        <is>
          <t>6.100,00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=HYPERLINK("https://www.leilaoonline.com.br/lote/detalhe/58759", "121")</f>
      </c>
      <c r="B55" s="4" t="s">
        <f>=HYPERLINK("https://www.leilaoonline.com.br/lote/detalhe/58759", "VW FOX 1.0; 2006/2007; CINZA; ALC./GASOL. - FUNCIONANDO")</f>
      </c>
      <c r="C55" s="4" t="inlineStr">
        <is>
          <t>Não vendido</t>
        </is>
      </c>
      <c r="D55" s="4" t="inlineStr">
        <is>
          <t>31</t>
        </is>
      </c>
      <c r="E55" s="5" t="inlineStr">
        <is>
          <t>7.750,00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=HYPERLINK("https://www.leilaoonline.com.br/lote/detalhe/59952", "123")</f>
      </c>
      <c r="B56" s="4" t="s">
        <f>=HYPERLINK("https://www.leilaoonline.com.br/lote/detalhe/59952", "CITROEN/ C3 14 FLEX, 2011/2012; FLEX, PRATA - FUNCIONANDO")</f>
      </c>
      <c r="C56" s="4" t="inlineStr">
        <is>
          <t>Vendido</t>
        </is>
      </c>
      <c r="D56" s="4" t="inlineStr">
        <is>
          <t>37</t>
        </is>
      </c>
      <c r="E56" s="5" t="inlineStr">
        <is>
          <t>14.500,00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=HYPERLINK("https://www.leilaoonline.com.br/lote/detalhe/58784", "156")</f>
      </c>
      <c r="B57" s="4" t="s">
        <f>=HYPERLINK("https://www.leilaoonline.com.br/lote/detalhe/58784", "I; MERCEDES BENZ ML 320 AB54; 2000/2000; GASOLINA; PRATA - IPVA 2020 PAGO")</f>
      </c>
      <c r="C57" s="4" t="inlineStr">
        <is>
          <t>Não vendido</t>
        </is>
      </c>
      <c r="D57" s="4" t="inlineStr">
        <is>
          <t>17</t>
        </is>
      </c>
      <c r="E57" s="5" t="inlineStr">
        <is>
          <t>10.500,00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=HYPERLINK("https://www.leilaoonline.com.br/lote/detalhe/58764", "405")</f>
      </c>
      <c r="B58" s="4" t="s">
        <f>=HYPERLINK("https://www.leilaoonline.com.br/lote/detalhe/58764", "JOGO DE RODAS DE LIGA COM PNEUS 195 X 55 X 16")</f>
      </c>
      <c r="C58" s="4" t="inlineStr">
        <is>
          <t>Não vendido</t>
        </is>
      </c>
      <c r="D58" s="4" t="inlineStr">
        <is>
          <t>14</t>
        </is>
      </c>
      <c r="E58" s="5" t="inlineStr">
        <is>
          <t>850,00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=HYPERLINK("https://www.leilaoonline.com.br/lote/detalhe/58769", "407")</f>
      </c>
      <c r="B59" s="4" t="s">
        <f>=HYPERLINK("https://www.leilaoonline.com.br/lote/detalhe/58769", "JG DE RODAS DE LIGA ARO 17")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=HYPERLINK("https://www.leilaoonline.com.br/lote/detalhe/58782", "408")</f>
      </c>
      <c r="B60" s="4" t="s">
        <f>=HYPERLINK("https://www.leilaoonline.com.br/lote/detalhe/58782", "PNEU COM RODA DE FERRA 205 55 16")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2026-08-05T23:21:13.00Z</dcterms:created>
  <dc:creator>Tellks Tecnologia</dc:creator>
  <cp:revision>0</cp:revision>
</cp:coreProperties>
</file>