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22.03.17 CAMINHÕES MUNCK, VEÍCULOS, MOTOS, MÁQUINAS PESADAS, TORNO, ROLAMENTOS, TRAFOS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=HYPERLINK("https://www.leilaoonline.com.br/lote/detalhe/6804", "001")</f>
      </c>
      <c r="B11" s="4" t="s">
        <f>=HYPERLINK("https://www.leilaoonline.com.br/lote/detalhe/6804", " 082-1071-2017 -  PÁ CARREGADEIRA VOLVO - L70D, ANO 2002 - VEJA DESCRITIVO DE ITENS ")</f>
      </c>
      <c r="C11" s="4" t="inlineStr">
        <is>
          <t>Vendido</t>
        </is>
      </c>
      <c r="D11" s="4" t="inlineStr">
        <is>
          <t>223</t>
        </is>
      </c>
      <c r="E11" s="5" t="inlineStr">
        <is>
          <t>72.000,00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=HYPERLINK("https://www.leilaoonline.com.br/lote/detalhe/6803", "002")</f>
      </c>
      <c r="B12" s="4" t="s">
        <f>=HYPERLINK("https://www.leilaoonline.com.br/lote/detalhe/6803", " 082-1076-2017 -  PÁ CARREGADEIRA CARTEPILLAR / 988B, ANO 1993 - VEJA DESCRITIVO DE ITENS ")</f>
      </c>
      <c r="C12" s="4" t="inlineStr">
        <is>
          <t>Não vendido</t>
        </is>
      </c>
      <c r="D12" s="4" t="inlineStr">
        <is>
          <t>122</t>
        </is>
      </c>
      <c r="E12" s="5" t="inlineStr">
        <is>
          <t>139.500,00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=HYPERLINK("https://www.leilaoonline.com.br/lote/detalhe/6849", "003")</f>
      </c>
      <c r="B13" s="4" t="s">
        <f>=HYPERLINK("https://www.leilaoonline.com.br/lote/detalhe/6849", " ITA-003-2017 - RETROESCAVADEIRA CARTEPILLAR 365CL -  ANO: 2007 - VEJA DESCRIÇÃO DE ITENS")</f>
      </c>
      <c r="C13" s="4" t="inlineStr">
        <is>
          <t>Vendido</t>
        </is>
      </c>
      <c r="D13" s="4" t="inlineStr">
        <is>
          <t>117</t>
        </is>
      </c>
      <c r="E13" s="5" t="inlineStr">
        <is>
          <t>113.500,00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=HYPERLINK("https://www.leilaoonline.com.br/lote/detalhe/6655", "004")</f>
      </c>
      <c r="B14" s="4" t="s">
        <f>=HYPERLINK("https://www.leilaoonline.com.br/lote/detalhe/6655", " ITA-004-2017 - TRATOR DE ESTEIRA KOMATSU D375AX5 - 525HP - ANO: 2007 -")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=HYPERLINK("https://www.leilaoonline.com.br/lote/detalhe/6701", "005")</f>
      </c>
      <c r="B15" s="4" t="s">
        <f>=HYPERLINK("https://www.leilaoonline.com.br/lote/detalhe/6701", " ITA-005-2017 - RETROESCAVADEIRA VOLVO EC360BLC - 265HP - ANO: 2007 - 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40.500,00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=HYPERLINK("https://www.leilaoonline.com.br/lote/detalhe/6670", "006")</f>
      </c>
      <c r="B16" s="4" t="s">
        <f>=HYPERLINK("https://www.leilaoonline.com.br/lote/detalhe/6670", " SLS-EQ-009-2017 - CATERPILLAR 962 G 10 TON - ANO: 2002")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=HYPERLINK("https://www.leilaoonline.com.br/lote/detalhe/6669", "007")</f>
      </c>
      <c r="B17" s="4" t="s">
        <f>=HYPERLINK("https://www.leilaoonline.com.br/lote/detalhe/6669", " SLS-EQ-007-2017 - GUINDASTE MANUAL DE TRILHO -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=HYPERLINK("https://www.leilaoonline.com.br/lote/detalhe/6828", "008")</f>
      </c>
      <c r="B18" s="4" t="s">
        <f>=HYPERLINK("https://www.leilaoonline.com.br/lote/detalhe/6828", " ITA-031-2017-  EMPILHADEIRA/ SCHNEIDER - 65597 - ANO 2006 VEJA DESCRITIVO DE ITENS")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6.150,00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=HYPERLINK("https://www.leilaoonline.com.br/lote/detalhe/6851", "009")</f>
      </c>
      <c r="B19" s="4" t="s">
        <f>=HYPERLINK("https://www.leilaoonline.com.br/lote/detalhe/6851", "SSG-008-2017 - CAMINHONETE MITSUBISHI, ANO/MO 2003/04, VEJA DESCRITIVO DE ITENS")</f>
      </c>
      <c r="C19" s="4" t="inlineStr">
        <is>
          <t>Vendido</t>
        </is>
      </c>
      <c r="D19" s="4" t="inlineStr">
        <is>
          <t>12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=HYPERLINK("https://www.leilaoonline.com.br/lote/detalhe/6850", "010")</f>
      </c>
      <c r="B20" s="4" t="s">
        <f>=HYPERLINK("https://www.leilaoonline.com.br/lote/detalhe/6850", "SSG-028-2016 - CAMINHONETE MITSUBISHI, ANO 2006 VEJA DESCRITIVO DE ITENS")</f>
      </c>
      <c r="C20" s="4" t="inlineStr">
        <is>
          <t>Vendido</t>
        </is>
      </c>
      <c r="D20" s="4" t="inlineStr">
        <is>
          <t>5</t>
        </is>
      </c>
      <c r="E20" s="5" t="inlineStr">
        <is>
          <t>6.250,00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=HYPERLINK("https://www.leilaoonline.com.br/lote/detalhe/6911", "011")</f>
      </c>
      <c r="B21" s="4" t="s">
        <f>=HYPERLINK("https://www.leilaoonline.com.br/lote/detalhe/6911", "082-1082-2017 -  RANDON / 1621 REBOQUE PRANCHA, ANO 1997, VEJA DESCRITIVO DE ITENS")</f>
      </c>
      <c r="C21" s="4" t="inlineStr">
        <is>
          <t>Não vendido</t>
        </is>
      </c>
      <c r="D21" s="4" t="inlineStr">
        <is>
          <t>86</t>
        </is>
      </c>
      <c r="E21" s="5" t="inlineStr">
        <is>
          <t>47.750,00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=HYPERLINK("https://www.leilaoonline.com.br/lote/detalhe/6853", "012")</f>
      </c>
      <c r="B22" s="4" t="s">
        <f>=HYPERLINK("https://www.leilaoonline.com.br/lote/detalhe/6853", "SSG-002-2017 - MOTO HONDA HONDA BROS NXR, ANO 2005/06, VEJA DESCRITIVO DE ITENS")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=HYPERLINK("https://www.leilaoonline.com.br/lote/detalhe/6855", "013")</f>
      </c>
      <c r="B23" s="4" t="s">
        <f>=HYPERLINK("https://www.leilaoonline.com.br/lote/detalhe/6855", "ITA-052-2017- CAMINHÃO SCANIA/P124 CB 8X4 4NZ 42;ANO 2005/06, VEJA DESCRITIVO DE ITENS")</f>
      </c>
      <c r="C23" s="4" t="inlineStr">
        <is>
          <t>Vendido</t>
        </is>
      </c>
      <c r="D23" s="4" t="inlineStr">
        <is>
          <t>50</t>
        </is>
      </c>
      <c r="E23" s="5" t="inlineStr">
        <is>
          <t>21.000,00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=HYPERLINK("https://www.leilaoonline.com.br/lote/detalhe/6871", "014")</f>
      </c>
      <c r="B24" s="4" t="s">
        <f>=HYPERLINK("https://www.leilaoonline.com.br/lote/detalhe/6871", "SLS-HCQ-1098_2017- CAMINHÃO MBENZ L 1620 MUNCK/ ANO 2005")</f>
      </c>
      <c r="C24" s="4" t="inlineStr">
        <is>
          <t>Vendido</t>
        </is>
      </c>
      <c r="D24" s="4" t="inlineStr">
        <is>
          <t>129</t>
        </is>
      </c>
      <c r="E24" s="5" t="inlineStr">
        <is>
          <t>50.000,00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=HYPERLINK("https://www.leilaoonline.com.br/lote/detalhe/6858", "015")</f>
      </c>
      <c r="B25" s="4" t="s">
        <f>=HYPERLINK("https://www.leilaoonline.com.br/lote/detalhe/6858", "ITA-037-2017-  EMPILHADEIRA JUNGHEINRICH; MOD. DFG540;ANO 2006, VEJA DESCRITIVO DE ITENS")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=HYPERLINK("https://www.leilaoonline.com.br/lote/detalhe/6859", "016")</f>
      </c>
      <c r="B26" s="4" t="s">
        <f>=HYPERLINK("https://www.leilaoonline.com.br/lote/detalhe/6859", "ITA-046-2017- EMPILHADEIRA DE CARGAS MADAL/ ANO 1994, VEJA DESCRITIVO DE ITENS")</f>
      </c>
      <c r="C26" s="4" t="inlineStr">
        <is>
          <t>Não vendido</t>
        </is>
      </c>
      <c r="D26" s="4" t="inlineStr">
        <is>
          <t>105</t>
        </is>
      </c>
      <c r="E26" s="5" t="inlineStr">
        <is>
          <t>20.350,00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=HYPERLINK("https://www.leilaoonline.com.br/lote/detalhe/6854", "017")</f>
      </c>
      <c r="B27" s="4" t="s">
        <f>=HYPERLINK("https://www.leilaoonline.com.br/lote/detalhe/6854", "ITA-035-2017 - EMPILHADEIRA JUNGHEINRICH;ANO 2006, VEJA DESCRITIVO DE ITENS")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6.950,00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=HYPERLINK("https://www.leilaoonline.com.br/lote/detalhe/6860", "018")</f>
      </c>
      <c r="B28" s="4" t="s">
        <f>=HYPERLINK("https://www.leilaoonline.com.br/lote/detalhe/6860", "ITA-036-2017 - EMPILHADEIRA ELETRICA LINDE; MOD. R1120 200KG, ANO 2006, VEJA DESCRITIVO DE ITENS")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=HYPERLINK("https://www.leilaoonline.com.br/lote/detalhe/6862", "019")</f>
      </c>
      <c r="B29" s="4" t="s">
        <f>=HYPERLINK("https://www.leilaoonline.com.br/lote/detalhe/6862", "ITA-047-2017- GUINDASTE GROVE YB44092-10TON/ANO 1970, VEJA DESCRITIVO DE ITENS")</f>
      </c>
      <c r="C29" s="4" t="inlineStr">
        <is>
          <t>Vendido</t>
        </is>
      </c>
      <c r="D29" s="4" t="inlineStr">
        <is>
          <t>34</t>
        </is>
      </c>
      <c r="E29" s="5" t="inlineStr">
        <is>
          <t>10.700,00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=HYPERLINK("https://www.leilaoonline.com.br/lote/detalhe/6861", "020")</f>
      </c>
      <c r="B30" s="4" t="s">
        <f>=HYPERLINK("https://www.leilaoonline.com.br/lote/detalhe/6861", "ITA-045-2017 - GUINDASTE VEICULAR ARGIS/MOD.16.5/ANO 2006, VEJA DESCRIÇÃO DE ITENS")</f>
      </c>
      <c r="C30" s="4" t="inlineStr">
        <is>
          <t>Vendido</t>
        </is>
      </c>
      <c r="D30" s="4" t="inlineStr">
        <is>
          <t>99</t>
        </is>
      </c>
      <c r="E30" s="5" t="inlineStr">
        <is>
          <t>18.150,00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=HYPERLINK("https://www.leilaoonline.com.br/lote/detalhe/6907", "021")</f>
      </c>
      <c r="B31" s="4" t="s">
        <f>=HYPERLINK("https://www.leilaoonline.com.br/lote/detalhe/6907", "SLS-JVB-3081-2017 - SPRINTER, ANO 2005 - VEJA DESCRITIVO DE ITENS")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20.000,00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=HYPERLINK("https://www.leilaoonline.com.br/lote/detalhe/6895", "022")</f>
      </c>
      <c r="B32" s="4" t="s">
        <f>=HYPERLINK("https://www.leilaoonline.com.br/lote/detalhe/6895", "082-1081-2017 - CAMINHÃO MERCEDES BENZ / 1720 MUNCK, ANO 2004, VEJA DESCRITIVO DE ITENS")</f>
      </c>
      <c r="C32" s="4" t="inlineStr">
        <is>
          <t>Vendido</t>
        </is>
      </c>
      <c r="D32" s="4" t="inlineStr">
        <is>
          <t>81</t>
        </is>
      </c>
      <c r="E32" s="5" t="inlineStr">
        <is>
          <t>63.000,00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=HYPERLINK("https://www.leilaoonline.com.br/lote/detalhe/6734", "023")</f>
      </c>
      <c r="B33" s="4" t="s">
        <f>=HYPERLINK("https://www.leilaoonline.com.br/lote/detalhe/6734", " SLS-EQ-014-2017 - M.BENZ L1418 - ANO: 1990 -")</f>
      </c>
      <c r="C33" s="4" t="inlineStr">
        <is>
          <t>Vendido</t>
        </is>
      </c>
      <c r="D33" s="4" t="inlineStr">
        <is>
          <t>34</t>
        </is>
      </c>
      <c r="E33" s="5" t="inlineStr">
        <is>
          <t>37.000,00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=HYPERLINK("https://www.leilaoonline.com.br/lote/detalhe/6954", "024")</f>
      </c>
      <c r="B34" s="4" t="s">
        <f>=HYPERLINK("https://www.leilaoonline.com.br/lote/detalhe/6954", " CKS-JUS9408-2017  - CAMINHÃO CARROCEIRA M.BENZ/L 1620 - ")</f>
      </c>
      <c r="C34" s="4" t="inlineStr">
        <is>
          <t>Vendido</t>
        </is>
      </c>
      <c r="D34" s="4" t="inlineStr">
        <is>
          <t>41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=HYPERLINK("https://www.leilaoonline.com.br/lote/detalhe/6730", "025")</f>
      </c>
      <c r="B35" s="4" t="s">
        <f>=HYPERLINK("https://www.leilaoonline.com.br/lote/detalhe/6730", " SSG-006-2017 - PALIO FIAT ELX - ANO: 2005/2006")</f>
      </c>
      <c r="C35" s="4" t="inlineStr">
        <is>
          <t>Vendido</t>
        </is>
      </c>
      <c r="D35" s="4" t="inlineStr">
        <is>
          <t>9</t>
        </is>
      </c>
      <c r="E35" s="5" t="inlineStr">
        <is>
          <t>3.550,00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=HYPERLINK("https://www.leilaoonline.com.br/lote/detalhe/6806", "026")</f>
      </c>
      <c r="B36" s="4" t="s">
        <f>=HYPERLINK("https://www.leilaoonline.com.br/lote/detalhe/6806", " MUT-008-2017 - VOLKSWAGEN/GOL 1.6 , ANO 2004 -  VEJA DESCRITIVO DE ITENS ")</f>
      </c>
      <c r="C36" s="4" t="inlineStr">
        <is>
          <t>Vendido</t>
        </is>
      </c>
      <c r="D36" s="4" t="inlineStr">
        <is>
          <t>14</t>
        </is>
      </c>
      <c r="E36" s="5" t="inlineStr">
        <is>
          <t>4.200,00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=HYPERLINK("https://www.leilaoonline.com.br/lote/detalhe/6805", "027")</f>
      </c>
      <c r="B37" s="4" t="s">
        <f>=HYPERLINK("https://www.leilaoonline.com.br/lote/detalhe/6805", " MUT-009-2017 - VOLKWAGEN/ GOL 1.8, ANO 2001 -  VEJA DESCRITIVO DE ITENS ")</f>
      </c>
      <c r="C37" s="4" t="inlineStr">
        <is>
          <t>Vendido</t>
        </is>
      </c>
      <c r="D37" s="4" t="inlineStr">
        <is>
          <t>10</t>
        </is>
      </c>
      <c r="E37" s="5" t="inlineStr">
        <is>
          <t>3.600,00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=HYPERLINK("https://www.leilaoonline.com.br/lote/detalhe/6800", "028")</f>
      </c>
      <c r="B38" s="4" t="s">
        <f>=HYPERLINK("https://www.leilaoonline.com.br/lote/detalhe/6800", " MUT-004-2017 - FORD/RANGER 2.3 XL 4X2 - ANO: 2001 - COMB. GASOLINA")</f>
      </c>
      <c r="C38" s="4" t="inlineStr">
        <is>
          <t>Vendido</t>
        </is>
      </c>
      <c r="D38" s="4" t="inlineStr">
        <is>
          <t>10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=HYPERLINK("https://www.leilaoonline.com.br/lote/detalhe/6799", "029")</f>
      </c>
      <c r="B39" s="4" t="s">
        <f>=HYPERLINK("https://www.leilaoonline.com.br/lote/detalhe/6799", " MUT-005-2017 - FORD/RANGER XLT 15X - ANO: 2001 -  COMBUSTIVEL GASOLINA")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=HYPERLINK("https://www.leilaoonline.com.br/lote/detalhe/6801", "030")</f>
      </c>
      <c r="B40" s="4" t="s">
        <f>=HYPERLINK("https://www.leilaoonline.com.br/lote/detalhe/6801", " MUT-MBR-006-2017 - GM/AMBULANCIA SPACE VA, ANO 1997,  VEJA DESCRITIVO DE ITENS 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3.600,00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=HYPERLINK("https://www.leilaoonline.com.br/lote/detalhe/6955", "031")</f>
      </c>
      <c r="B41" s="4" t="s">
        <f>=HYPERLINK("https://www.leilaoonline.com.br/lote/detalhe/6955", "SSG_003_2017 - EMPILHADEIRA DE CARGAS CLARK CMP50SD CLARK - ")</f>
      </c>
      <c r="C41" s="4" t="inlineStr">
        <is>
          <t>Vendido</t>
        </is>
      </c>
      <c r="D41" s="4" t="inlineStr">
        <is>
          <t>12</t>
        </is>
      </c>
      <c r="E41" s="5" t="inlineStr">
        <is>
          <t>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=HYPERLINK("https://www.leilaoonline.com.br/lote/detalhe/6894", "032")</f>
      </c>
      <c r="B42" s="4" t="s">
        <f>=HYPERLINK("https://www.leilaoonline.com.br/lote/detalhe/6894", "082-1080-2017 - FORD / CARGO 1722, TANQUE PIPA GUINDAUTO, ANO 2003, VEJA DESCRITIVO DE ITENS")</f>
      </c>
      <c r="C42" s="4" t="inlineStr">
        <is>
          <t>Vendido</t>
        </is>
      </c>
      <c r="D42" s="4" t="inlineStr">
        <is>
          <t>76</t>
        </is>
      </c>
      <c r="E42" s="5" t="inlineStr">
        <is>
          <t>51.000,00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=HYPERLINK("https://www.leilaoonline.com.br/lote/detalhe/6908", "033")</f>
      </c>
      <c r="B43" s="4" t="s">
        <f>=HYPERLINK("https://www.leilaoonline.com.br/lote/detalhe/6908", "082-1073-2017 -   6 CONCHAS DE PÁ CARREGADEIRA")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=HYPERLINK("https://www.leilaoonline.com.br/lote/detalhe/6736", "034")</f>
      </c>
      <c r="B44" s="4" t="s">
        <f>=HYPERLINK("https://www.leilaoonline.com.br/lote/detalhe/6736", " IAV-1051-2016 - HONDA/NXR 150 BROS KS - ANO: 2006")</f>
      </c>
      <c r="C44" s="4" t="inlineStr">
        <is>
          <t>Vendido</t>
        </is>
      </c>
      <c r="D44" s="4" t="inlineStr">
        <is>
          <t>13</t>
        </is>
      </c>
      <c r="E44" s="5" t="inlineStr">
        <is>
          <t>3.100,00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=HYPERLINK("https://www.leilaoonline.com.br/lote/detalhe/6672", "035")</f>
      </c>
      <c r="B45" s="4" t="s">
        <f>=HYPERLINK("https://www.leilaoonline.com.br/lote/detalhe/6672", " SLS-EQ-006-2017 - EMPILHADEIRA AUTOMOTORA CLARK - ANO: 1986 -")</f>
      </c>
      <c r="C45" s="4" t="inlineStr">
        <is>
          <t>Não vendido</t>
        </is>
      </c>
      <c r="D45" s="4" t="inlineStr">
        <is>
          <t>28</t>
        </is>
      </c>
      <c r="E45" s="5" t="inlineStr">
        <is>
          <t>10.250,00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=HYPERLINK("https://www.leilaoonline.com.br/lote/detalhe/6910", "036")</f>
      </c>
      <c r="B46" s="4" t="s">
        <f>=HYPERLINK("https://www.leilaoonline.com.br/lote/detalhe/6910", "082-1074-2017 -  6 CONCHAS DE PÁ CARREGADEIRA, VEJA DESCRITIVO DE ITENS")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4.050,00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=HYPERLINK("https://www.leilaoonline.com.br/lote/detalhe/6852", "037")</f>
      </c>
      <c r="B47" s="4" t="s">
        <f>=HYPERLINK("https://www.leilaoonline.com.br/lote/detalhe/6852", "SSG-009-2017 -  EMPILHADEIRA CLARCK 7T, ANO 2008, VEJA DESCRITIVO DE ITENS")</f>
      </c>
      <c r="C47" s="4" t="inlineStr">
        <is>
          <t>Vendido</t>
        </is>
      </c>
      <c r="D47" s="4" t="inlineStr">
        <is>
          <t>69</t>
        </is>
      </c>
      <c r="E47" s="5" t="inlineStr">
        <is>
          <t>23.500,00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=HYPERLINK("https://www.leilaoonline.com.br/lote/detalhe/6912", "038")</f>
      </c>
      <c r="B48" s="4" t="s">
        <f>=HYPERLINK("https://www.leilaoonline.com.br/lote/detalhe/6912", "082-1077-2017 - 1 CAPO PARA MOTOR DE PÁ CARREGADEIRA 962H E 3 CABINE DE EQUIPAMENTOS MÓVEIS")</f>
      </c>
      <c r="C48" s="4" t="inlineStr">
        <is>
          <t>Vendido</t>
        </is>
      </c>
      <c r="D48" s="4" t="inlineStr">
        <is>
          <t>52</t>
        </is>
      </c>
      <c r="E48" s="5" t="inlineStr">
        <is>
          <t>8.200,00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=HYPERLINK("https://www.leilaoonline.com.br/lote/detalhe/6913", "039")</f>
      </c>
      <c r="B49" s="4" t="s">
        <f>=HYPERLINK("https://www.leilaoonline.com.br/lote/detalhe/6913", "082-1078-2017 -  2 CAPO PARA MOTOR DE PÁ CARREGADEIRA 962H E 3 CABINE DE EQUIPAMENTOS MÓVEIS")</f>
      </c>
      <c r="C49" s="4" t="inlineStr">
        <is>
          <t>Vendido</t>
        </is>
      </c>
      <c r="D49" s="4" t="inlineStr">
        <is>
          <t>46</t>
        </is>
      </c>
      <c r="E49" s="5" t="inlineStr">
        <is>
          <t>8.650,00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=HYPERLINK("https://www.leilaoonline.com.br/lote/detalhe/6829", "040")</f>
      </c>
      <c r="B50" s="4" t="s">
        <f>=HYPERLINK("https://www.leilaoonline.com.br/lote/detalhe/6829", " ITA-027-2017- 7 - ITENS DIVERSOS, (ESMERIL, MAQUINA CINTAR, TORQUIMETRO) VEJA DISCRITIVO DE ITENS")</f>
      </c>
      <c r="C50" s="4" t="inlineStr">
        <is>
          <t>Não vendido</t>
        </is>
      </c>
      <c r="D50" s="4" t="inlineStr">
        <is>
          <t>27</t>
        </is>
      </c>
      <c r="E50" s="5" t="inlineStr">
        <is>
          <t>2.350,00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=HYPERLINK("https://www.leilaoonline.com.br/lote/detalhe/6826", "041")</f>
      </c>
      <c r="B51" s="4" t="s">
        <f>=HYPERLINK("https://www.leilaoonline.com.br/lote/detalhe/6826", " ITA-025-2017- 32 -  ITENS DIVERSOS ( GUINCHO P/ ESCAVADEIRA; CHAVE SECCIONADA; ISOLADOR E OUTROS) VEJA DISCRITIVO DE ITENS ")</f>
      </c>
      <c r="C51" s="4" t="inlineStr">
        <is>
          <t>Vendido</t>
        </is>
      </c>
      <c r="D51" s="4" t="inlineStr">
        <is>
          <t>12</t>
        </is>
      </c>
      <c r="E51" s="5" t="inlineStr">
        <is>
          <t>800,00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=HYPERLINK("https://www.leilaoonline.com.br/lote/detalhe/6827", "042")</f>
      </c>
      <c r="B52" s="4" t="s">
        <f>=HYPERLINK("https://www.leilaoonline.com.br/lote/detalhe/6827", " ITA-029-2017- 2 FRAGMENTADORA DE PAPEL;1 GUILOTINA ELETRICA 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=HYPERLINK("https://www.leilaoonline.com.br/lote/detalhe/6833", "043")</f>
      </c>
      <c r="B53" s="4" t="s">
        <f>=HYPERLINK("https://www.leilaoonline.com.br/lote/detalhe/6833", " ITA-024-2017-58 ITENS DIVERSOS( FILTRO COMPONENTE;CORREIA COMPONENTE; TERMINAL COMPONETE E OUTROS ) VEJA DISCRITIVO DE ITENS 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=HYPERLINK("https://www.leilaoonline.com.br/lote/detalhe/6832", "044")</f>
      </c>
      <c r="B54" s="4" t="s">
        <f>=HYPERLINK("https://www.leilaoonline.com.br/lote/detalhe/6832", " ITA-023-2017- 46 ITENS DIVERSOS APROX - (RADIADOR; CILINDRO; CAIXA COLETORA E OUTROS)  VEJA DESCRITIVO DE ITENS ")</f>
      </c>
      <c r="C54" s="4" t="inlineStr">
        <is>
          <t>Vendido</t>
        </is>
      </c>
      <c r="D54" s="4" t="inlineStr">
        <is>
          <t>5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=HYPERLINK("https://www.leilaoonline.com.br/lote/detalhe/6836", "045")</f>
      </c>
      <c r="B55" s="4" t="s">
        <f>=HYPERLINK("https://www.leilaoonline.com.br/lote/detalhe/6836", " ITA-022-2017- 116 ITENS DIVERSOS QTD APROX. (GRAMPO; MODULO; ANEL E OUTROS) VEJA DESCRITIVO DE ITENS ")</f>
      </c>
      <c r="C55" s="4" t="inlineStr">
        <is>
          <t>Vendido</t>
        </is>
      </c>
      <c r="D55" s="4" t="inlineStr">
        <is>
          <t>2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=HYPERLINK("https://www.leilaoonline.com.br/lote/detalhe/6831", "046")</f>
      </c>
      <c r="B56" s="4" t="s">
        <f>=HYPERLINK("https://www.leilaoonline.com.br/lote/detalhe/6831", " ITA-021-2017- 30  MANGUEIRAS APROX. COMPONENTES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=HYPERLINK("https://www.leilaoonline.com.br/lote/detalhe/6834", "047")</f>
      </c>
      <c r="B57" s="4" t="s">
        <f>=HYPERLINK("https://www.leilaoonline.com.br/lote/detalhe/6834", " ITA-020-2017- 632 ITENS DIVERSOS APROX. ( FILTRO; DISJUNTOR; CONECTOR ) VEJA DESCRITIVO DE ITENS ")</f>
      </c>
      <c r="C57" s="4" t="inlineStr">
        <is>
          <t>Vendido</t>
        </is>
      </c>
      <c r="D57" s="4" t="inlineStr">
        <is>
          <t>13</t>
        </is>
      </c>
      <c r="E57" s="5" t="inlineStr">
        <is>
          <t>850,00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=HYPERLINK("https://www.leilaoonline.com.br/lote/detalhe/6835", "048")</f>
      </c>
      <c r="B58" s="4" t="s">
        <f>=HYPERLINK("https://www.leilaoonline.com.br/lote/detalhe/6835", " ITA-019-2017- APROX. 190 ITENS DIVERSOS - (CONECTOR COMPONENTES; ADAPTADOR;BICOS ) VEJA  DESCRITIVOS DE ITENS ")</f>
      </c>
      <c r="C58" s="4" t="inlineStr">
        <is>
          <t>Vendido</t>
        </is>
      </c>
      <c r="D58" s="4" t="inlineStr">
        <is>
          <t>19</t>
        </is>
      </c>
      <c r="E58" s="5" t="inlineStr">
        <is>
          <t>1.200,00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=HYPERLINK("https://www.leilaoonline.com.br/lote/detalhe/6671", "049")</f>
      </c>
      <c r="B59" s="4" t="s">
        <f>=HYPERLINK("https://www.leilaoonline.com.br/lote/detalhe/6671", " SLS-EQ-010_2017 - PLAINA LIMADORA ZOCCA1000 - ANO: 1986 - 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=HYPERLINK("https://www.leilaoonline.com.br/lote/detalhe/6837", "050")</f>
      </c>
      <c r="B60" s="4" t="s">
        <f>=HYPERLINK("https://www.leilaoonline.com.br/lote/detalhe/6837", " ITA-018-2017- 475 ITENS DIVERSOS APROX. -(  BOMBAS COMPONENTES; ROLAMENTOS, MOTORES) VEJA  DESCRITIVOS DE ITENS ")</f>
      </c>
      <c r="C60" s="4" t="inlineStr">
        <is>
          <t>Vendido</t>
        </is>
      </c>
      <c r="D60" s="4" t="inlineStr">
        <is>
          <t>5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=HYPERLINK("https://www.leilaoonline.com.br/lote/detalhe/6909", "051")</f>
      </c>
      <c r="B61" s="4" t="s">
        <f>=HYPERLINK("https://www.leilaoonline.com.br/lote/detalhe/6909", "SLS-MRO-010-2017 - 7 TAMBOR CORR TRANSP, APROX. VEJA DESCRITIVO DE ITENS")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=HYPERLINK("https://www.leilaoonline.com.br/lote/detalhe/6838", "052")</f>
      </c>
      <c r="B62" s="4" t="s">
        <f>=HYPERLINK("https://www.leilaoonline.com.br/lote/detalhe/6838", " ITA-017-2017- 2000 ITENS DIVERSOS APROX.  (ROLAMENTOS; MÓDULOS E OUTROS) VEJA DESCRITIVO DE ITENS ")</f>
      </c>
      <c r="C62" s="4" t="inlineStr">
        <is>
          <t>Vendido</t>
        </is>
      </c>
      <c r="D62" s="4" t="inlineStr">
        <is>
          <t>3</t>
        </is>
      </c>
      <c r="E62" s="5" t="inlineStr">
        <is>
          <t>790,00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=HYPERLINK("https://www.leilaoonline.com.br/lote/detalhe/6840", "053")</f>
      </c>
      <c r="B63" s="4" t="s">
        <f>=HYPERLINK("https://www.leilaoonline.com.br/lote/detalhe/6840", " GOV-011-2017- ITENS DIVERSOS -COIFA- CORTADOR- TRITURADOR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=HYPERLINK("https://www.leilaoonline.com.br/lote/detalhe/6839", "054")</f>
      </c>
      <c r="B64" s="4" t="s">
        <f>=HYPERLINK("https://www.leilaoonline.com.br/lote/detalhe/6839", " GOV-010-2017- COMPREENSOR ESTACIONÁRIO PATRIMÔNIO: 3094944")</f>
      </c>
      <c r="C64" s="4" t="inlineStr">
        <is>
          <t>Vendido</t>
        </is>
      </c>
      <c r="D64" s="4" t="inlineStr">
        <is>
          <t>8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=HYPERLINK("https://www.leilaoonline.com.br/lote/detalhe/6657", "055")</f>
      </c>
      <c r="B65" s="4" t="s">
        <f>=HYPERLINK("https://www.leilaoonline.com.br/lote/detalhe/6657", " SLS-EQ-002-2017 -  KARCHER BR 530 BAT - 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=HYPERLINK("https://www.leilaoonline.com.br/lote/detalhe/6841", "056")</f>
      </c>
      <c r="B66" s="4" t="s">
        <f>=HYPERLINK("https://www.leilaoonline.com.br/lote/detalhe/6841", " GOV-009-2017- PEÇAS, ACESSÓRIOS E EQUIPAMENTO DE OFICINA, 1 MÁQUINA DE MONTAR MANGUEIRA")</f>
      </c>
      <c r="C66" s="4" t="inlineStr">
        <is>
          <t>Não vendido</t>
        </is>
      </c>
      <c r="D66" s="4" t="inlineStr">
        <is>
          <t>17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=HYPERLINK("https://www.leilaoonline.com.br/lote/detalhe/6656", "057")</f>
      </c>
      <c r="B67" s="4" t="s">
        <f>=HYPERLINK("https://www.leilaoonline.com.br/lote/detalhe/6656", " MARI- PE001-2017 - DERRICK / K48-90F-3 - ANO: 1996  -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=HYPERLINK("https://www.leilaoonline.com.br/lote/detalhe/6658", "058")</f>
      </c>
      <c r="B68" s="4" t="s">
        <f>=HYPERLINK("https://www.leilaoonline.com.br/lote/detalhe/6658", " MARI- PE002-2017 - DERRICK / 2SG480W15TK - ANO: 2000 -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=HYPERLINK("https://www.leilaoonline.com.br/lote/detalhe/6728", "059")</f>
      </c>
      <c r="B69" s="4" t="s">
        <f>=HYPERLINK("https://www.leilaoonline.com.br/lote/detalhe/6728", " SLS-EQ-016-2017 - ESTUFA FR 212-05 - ANO: 1986 - 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=HYPERLINK("https://www.leilaoonline.com.br/lote/detalhe/6674", "060")</f>
      </c>
      <c r="B70" s="4" t="s">
        <f>=HYPERLINK("https://www.leilaoonline.com.br/lote/detalhe/6674", " TIG-005-2016 - 15 PLACAS DESG MET CARB CROM,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=HYPERLINK("https://www.leilaoonline.com.br/lote/detalhe/6731", "061")</f>
      </c>
      <c r="B71" s="4" t="s">
        <f>=HYPERLINK("https://www.leilaoonline.com.br/lote/detalhe/6731", " SLS-EQ-008-2017 - ESMERIL RETO 220V GGS6  0601214114 - 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=HYPERLINK("https://www.leilaoonline.com.br/lote/detalhe/6659", "062")</f>
      </c>
      <c r="B72" s="4" t="s">
        <f>=HYPERLINK("https://www.leilaoonline.com.br/lote/detalhe/6659", "OIA-MRO-03-2017 - 2 TRANSFORMADORES DE POTENCIAL CAPACITIVO - 245KV E OUTROS")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=HYPERLINK("https://www.leilaoonline.com.br/lote/detalhe/6660", "063")</f>
      </c>
      <c r="B73" s="4" t="s">
        <f>=HYPERLINK("https://www.leilaoonline.com.br/lote/detalhe/6660", "OIA-MRO-04-2017 - 2 TRANSFORMADORES DE POTENCIAL CAPACITIVO - 245KV E OUTROS")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=HYPERLINK("https://www.leilaoonline.com.br/lote/detalhe/6661", "064")</f>
      </c>
      <c r="B74" s="4" t="s">
        <f>=HYPERLINK("https://www.leilaoonline.com.br/lote/detalhe/6661", "OIA-MRO-05-2017 - 2 TRANSFORMADORES DE POTENCIAL CAPACITIVO - 245KV E OUTROS")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=HYPERLINK("https://www.leilaoonline.com.br/lote/detalhe/6663", "065")</f>
      </c>
      <c r="B75" s="4" t="s">
        <f>=HYPERLINK("https://www.leilaoonline.com.br/lote/detalhe/6663", " OIA-MRO-06-2017 - 2 TRANSFORMADORES DE POTENCIAL CAPACITIVO - 245KV, E OUTROS")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=HYPERLINK("https://www.leilaoonline.com.br/lote/detalhe/6662", "066")</f>
      </c>
      <c r="B76" s="4" t="s">
        <f>=HYPERLINK("https://www.leilaoonline.com.br/lote/detalhe/6662", "OIA-MRO-07-2017 - 2 TRANSFORMADORES DE POTENCIAL CAPACITIVO - 245KV E OUTROS")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=HYPERLINK("https://www.leilaoonline.com.br/lote/detalhe/6664", "067")</f>
      </c>
      <c r="B77" s="4" t="s">
        <f>=HYPERLINK("https://www.leilaoonline.com.br/lote/detalhe/6664", "OIA-MRO-08-2017 - 2 TRANSFORMADORES DE POTENCIAL CAPACITIVO - 245KV E OUTROS")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=HYPERLINK("https://www.leilaoonline.com.br/lote/detalhe/6665", "068")</f>
      </c>
      <c r="B78" s="4" t="s">
        <f>=HYPERLINK("https://www.leilaoonline.com.br/lote/detalhe/6665", " OIA-MRO-09-2017 - 2 TRANSFORMADOR DE CORRENTE 245KV, QDR-245 AUREA  E OUTROS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=HYPERLINK("https://www.leilaoonline.com.br/lote/detalhe/6666", "069")</f>
      </c>
      <c r="B79" s="4" t="s">
        <f>=HYPERLINK("https://www.leilaoonline.com.br/lote/detalhe/6666", " OIA-MRO-10-2017 - 2 TRANSFORMADORES DE CORRENTE 245KV, QDR-245 AUREA  E OUTROS")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=HYPERLINK("https://www.leilaoonline.com.br/lote/detalhe/6667", "070")</f>
      </c>
      <c r="B80" s="4" t="s">
        <f>=HYPERLINK("https://www.leilaoonline.com.br/lote/detalhe/6667", " OIA-MRO-11-2017 - 2 TRANSFORMADORES DE CORRENTE 245KV, QDR-245 AUREA E OUTROS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=HYPERLINK("https://www.leilaoonline.com.br/lote/detalhe/6668", "071")</f>
      </c>
      <c r="B81" s="4" t="s">
        <f>=HYPERLINK("https://www.leilaoonline.com.br/lote/detalhe/6668", "OIA-MRO-12-2017 - 1 TRANSFORMADOR DE CORRENTE 245KV, QDR-245 AUREA  E OUTROS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=HYPERLINK("https://www.leilaoonline.com.br/lote/detalhe/6675", "072")</f>
      </c>
      <c r="B82" s="4" t="s">
        <f>=HYPERLINK("https://www.leilaoonline.com.br/lote/detalhe/6675", " OIA-MRO-13-2017 - 1 TRANSFORMADOR DE CORRENTE 245KV QDR-245 - AUREA  E OUTROS")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=HYPERLINK("https://www.leilaoonline.com.br/lote/detalhe/6673", "073")</f>
      </c>
      <c r="B83" s="4" t="s">
        <f>=HYPERLINK("https://www.leilaoonline.com.br/lote/detalhe/6673", " OIA-MRO-14-2017 - 5 VÁLVULAS BORBOLETA 30"  E OUTROS")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=HYPERLINK("https://www.leilaoonline.com.br/lote/detalhe/6676", "074")</f>
      </c>
      <c r="B84" s="4" t="s">
        <f>=HYPERLINK("https://www.leilaoonline.com.br/lote/detalhe/6676", " OIA-MRO-15-2017 - 14 PÁRA RAIOS DE MÉDIA TENSÃO POLIM D30 PI-3  -")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=HYPERLINK("https://www.leilaoonline.com.br/lote/detalhe/6677", "075")</f>
      </c>
      <c r="B85" s="4" t="s">
        <f>=HYPERLINK("https://www.leilaoonline.com.br/lote/detalhe/6677", " OIA-MRO-16-2017 - 14 PÁRA RAIOS DE MÉDIA TENSÃO POLIM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=HYPERLINK("https://www.leilaoonline.com.br/lote/detalhe/6681", "076")</f>
      </c>
      <c r="B86" s="4" t="s">
        <f>=HYPERLINK("https://www.leilaoonline.com.br/lote/detalhe/6681", " OIA-MRO-17-2017 - 14 PÁRA RAIOS DE MÉDIA TENSÃO POLIM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=HYPERLINK("https://www.leilaoonline.com.br/lote/detalhe/6678", "077")</f>
      </c>
      <c r="B87" s="4" t="s">
        <f>=HYPERLINK("https://www.leilaoonline.com.br/lote/detalhe/6678", " OIA-MRO-18-2017 - 14 PÁRA RAIOS DE MÉDIA TENSÃO POLIM D30 PI-3")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=HYPERLINK("https://www.leilaoonline.com.br/lote/detalhe/6679", "078")</f>
      </c>
      <c r="B88" s="4" t="s">
        <f>=HYPERLINK("https://www.leilaoonline.com.br/lote/detalhe/6679", " OIA-MRO-19-2017 - 14 PÁRA RAIOS DE MÉDIA TENSÃO POLIM")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=HYPERLINK("https://www.leilaoonline.com.br/lote/detalhe/6682", "079")</f>
      </c>
      <c r="B89" s="4" t="s">
        <f>=HYPERLINK("https://www.leilaoonline.com.br/lote/detalhe/6682", " OIA-MRO-20-2017 - 10 PÁRA RAIOS DE MÉDIA TENSÃO POLIM")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=HYPERLINK("https://www.leilaoonline.com.br/lote/detalhe/6680", "080")</f>
      </c>
      <c r="B90" s="4" t="s">
        <f>=HYPERLINK("https://www.leilaoonline.com.br/lote/detalhe/6680", " TIG-018-2016 - MANGUEIRAS, COMPONENTES ELETRONICOS, ")</f>
      </c>
      <c r="C90" s="4" t="inlineStr">
        <is>
          <t>Vendido</t>
        </is>
      </c>
      <c r="D90" s="4" t="inlineStr">
        <is>
          <t>6</t>
        </is>
      </c>
      <c r="E90" s="5" t="inlineStr">
        <is>
          <t>1.550,00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=HYPERLINK("https://www.leilaoonline.com.br/lote/detalhe/6683", "081")</f>
      </c>
      <c r="B91" s="4" t="s">
        <f>=HYPERLINK("https://www.leilaoonline.com.br/lote/detalhe/6683", " CKS-MRO-001-2017 - 9 ADAPTADORES; APLICACAO: CAMINHAO")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=HYPERLINK("https://www.leilaoonline.com.br/lote/detalhe/6843", "082")</f>
      </c>
      <c r="B92" s="4" t="s">
        <f>=HYPERLINK("https://www.leilaoonline.com.br/lote/detalhe/6843", " GOV-007-2017- RODA COMPONENTE; EIXO COMPONENTE - VEJA DISCRITIVO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=HYPERLINK("https://www.leilaoonline.com.br/lote/detalhe/6842", "083")</f>
      </c>
      <c r="B93" s="4" t="s">
        <f>=HYPERLINK("https://www.leilaoonline.com.br/lote/detalhe/6842", " GOV-006-2017-10 ITENS DIVERSOS( CABEÇOTES COMPONENTES, MANGOTES E OUTROS) VEJA DISCRITIVO DE ITENS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=HYPERLINK("https://www.leilaoonline.com.br/lote/detalhe/6844", "084")</f>
      </c>
      <c r="B94" s="4" t="s">
        <f>=HYPERLINK("https://www.leilaoonline.com.br/lote/detalhe/6844", " GOV-005-2017- 33 ITENS DIVERSOS (VENTILADOR COMPONENTE, VENTONHA E OUTROS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=HYPERLINK("https://www.leilaoonline.com.br/lote/detalhe/6692", "086")</f>
      </c>
      <c r="B95" s="4" t="s">
        <f>=HYPERLINK("https://www.leilaoonline.com.br/lote/detalhe/6692", " ITA-006-2017 - COMPONENTES DE FIXAÇÃO,     ")</f>
      </c>
      <c r="C95" s="4" t="inlineStr">
        <is>
          <t>Vendido</t>
        </is>
      </c>
      <c r="D95" s="4" t="inlineStr">
        <is>
          <t>18</t>
        </is>
      </c>
      <c r="E95" s="5" t="inlineStr">
        <is>
          <t>1.100,00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=HYPERLINK("https://www.leilaoonline.com.br/lote/detalhe/6690", "087")</f>
      </c>
      <c r="B96" s="4" t="s">
        <f>=HYPERLINK("https://www.leilaoonline.com.br/lote/detalhe/6690", " ITA 007-2017 - COMPONENTES ELETRONICOS DIVERSOS    ")</f>
      </c>
      <c r="C96" s="4" t="inlineStr">
        <is>
          <t>Vendido</t>
        </is>
      </c>
      <c r="D96" s="4" t="inlineStr">
        <is>
          <t>19</t>
        </is>
      </c>
      <c r="E96" s="5" t="inlineStr">
        <is>
          <t>1.000,00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=HYPERLINK("https://www.leilaoonline.com.br/lote/detalhe/6846", "088")</f>
      </c>
      <c r="B97" s="4" t="s">
        <f>=HYPERLINK("https://www.leilaoonline.com.br/lote/detalhe/6846", " GOV-004-2017- 119  ITENS DIVERSOS ( ENGRENAGENS; RODETES,CILINDROS COMPONENTES)- VEJA DISCRITIVO DE ITENS")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=HYPERLINK("https://www.leilaoonline.com.br/lote/detalhe/6691", "089")</f>
      </c>
      <c r="B98" s="4" t="s">
        <f>=HYPERLINK("https://www.leilaoonline.com.br/lote/detalhe/6691", " ITA-008-2017 - EIXO COMPONENTE; CAPA COMPONENTE;     ")</f>
      </c>
      <c r="C98" s="4" t="inlineStr">
        <is>
          <t>Não vendido</t>
        </is>
      </c>
      <c r="D98" s="4" t="inlineStr">
        <is>
          <t>6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=HYPERLINK("https://www.leilaoonline.com.br/lote/detalhe/6845", "090")</f>
      </c>
      <c r="B99" s="4" t="s">
        <f>=HYPERLINK("https://www.leilaoonline.com.br/lote/detalhe/6845", " GOV-003-2017- 17 ITENS DIVERSOS ( VALVULAS, CAIXAS COMPONENTES  E OUTROS)- VEJA DISCRITIVO DE ITENS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=HYPERLINK("https://www.leilaoonline.com.br/lote/detalhe/6693", "091")</f>
      </c>
      <c r="B100" s="4" t="s">
        <f>=HYPERLINK("https://www.leilaoonline.com.br/lote/detalhe/6693", " ITA-011-2017 - COROA  COMPONENTE ; TELA  COMPONENTE ;     ")</f>
      </c>
      <c r="C100" s="4" t="inlineStr">
        <is>
          <t>Não vendido</t>
        </is>
      </c>
      <c r="D100" s="4" t="inlineStr">
        <is>
          <t>7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=HYPERLINK("https://www.leilaoonline.com.br/lote/detalhe/6847", "092")</f>
      </c>
      <c r="B101" s="4" t="s">
        <f>=HYPERLINK("https://www.leilaoonline.com.br/lote/detalhe/6847", " GOV-002-2017- 61 ITENS DIVERSOS ( ANEIS, MANGUEIRAS E OUTROS)- VEJA DISCRITIVO DE ITENS")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=HYPERLINK("https://www.leilaoonline.com.br/lote/detalhe/6726", "093")</f>
      </c>
      <c r="B102" s="4" t="s">
        <f>=HYPERLINK("https://www.leilaoonline.com.br/lote/detalhe/6726", " ITA-014-2017 - CINTA COMPONENTE; COROA  COMPONENTE ;      ")</f>
      </c>
      <c r="C102" s="4" t="inlineStr">
        <is>
          <t>Vendido</t>
        </is>
      </c>
      <c r="D102" s="4" t="inlineStr">
        <is>
          <t>77</t>
        </is>
      </c>
      <c r="E102" s="5" t="inlineStr">
        <is>
          <t>3.900,00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=HYPERLINK("https://www.leilaoonline.com.br/lote/detalhe/6694", "094")</f>
      </c>
      <c r="B103" s="4" t="s">
        <f>=HYPERLINK("https://www.leilaoonline.com.br/lote/detalhe/6694", " ITA-015-2017 - PARAFUSO  COMPONENTE ; PORCA  COMPONENTE;    VEJA DESCRITIVO DE ITENS")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=HYPERLINK("https://www.leilaoonline.com.br/lote/detalhe/6848", "095")</f>
      </c>
      <c r="B104" s="4" t="s">
        <f>=HYPERLINK("https://www.leilaoonline.com.br/lote/detalhe/6848", " GOV-001-2017 - 34 ITENS DIVERSOS (FILTROS E ELEMENTOS )- VEJA DESCRITIVO DE ITENS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=HYPERLINK("https://www.leilaoonline.com.br/lote/detalhe/6807", "096")</f>
      </c>
      <c r="B105" s="4" t="s">
        <f>=HYPERLINK("https://www.leilaoonline.com.br/lote/detalhe/6807", " 082-1072-2017 -  1 ANALISADOR DE GASES , 1 MUFLA PARA ENSAIOS DE CREPITAÇÃO -MARCA: COMBUSTOL / ANO 2003")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800,00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=HYPERLINK("https://www.leilaoonline.com.br/lote/detalhe/6685", "097")</f>
      </c>
      <c r="B106" s="4" t="s">
        <f>=HYPERLINK("https://www.leilaoonline.com.br/lote/detalhe/6685", " SLS-EQ-003-2017 - DESIGNJET 44" - ANO: 2015 - ")</f>
      </c>
      <c r="C106" s="4" t="inlineStr">
        <is>
          <t>Não vendido</t>
        </is>
      </c>
      <c r="D106" s="4" t="inlineStr">
        <is>
          <t>41</t>
        </is>
      </c>
      <c r="E106" s="5" t="inlineStr">
        <is>
          <t>4.250,00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=HYPERLINK("https://www.leilaoonline.com.br/lote/detalhe/6732", "098")</f>
      </c>
      <c r="B107" s="4" t="s">
        <f>=HYPERLINK("https://www.leilaoonline.com.br/lote/detalhe/6732", " MUT-054-2016 - DESKTOP LENOVO (MICROCOMPUTADOR COMPLETO), ")</f>
      </c>
      <c r="C107" s="4" t="inlineStr">
        <is>
          <t>Vendido</t>
        </is>
      </c>
      <c r="D107" s="4" t="inlineStr">
        <is>
          <t>9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=HYPERLINK("https://www.leilaoonline.com.br/lote/detalhe/6684", "099")</f>
      </c>
      <c r="B108" s="4" t="s">
        <f>=HYPERLINK("https://www.leilaoonline.com.br/lote/detalhe/6684", " MUT-055-2016 - 20 ESTACÕES DE TRABALHO L  - 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=HYPERLINK("https://www.leilaoonline.com.br/lote/detalhe/6686", "100")</f>
      </c>
      <c r="B109" s="4" t="s">
        <f>=HYPERLINK("https://www.leilaoonline.com.br/lote/detalhe/6686", "MUT-056-2016 - 17 ESTACOES DE TRABALHO L  -")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=HYPERLINK("https://www.leilaoonline.com.br/lote/detalhe/6689", "101")</f>
      </c>
      <c r="B110" s="4" t="s">
        <f>=HYPERLINK("https://www.leilaoonline.com.br/lote/detalhe/6689", " MUT-057-2016 - 3 CADEIRAS ESTOFADA ESPALDAR,")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=HYPERLINK("https://www.leilaoonline.com.br/lote/detalhe/6733", "102")</f>
      </c>
      <c r="B111" s="4" t="s">
        <f>=HYPERLINK("https://www.leilaoonline.com.br/lote/detalhe/6733", " MUT-059-2016 - 6 CADEIRAS AUDITORIO ESPALDAR, 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=HYPERLINK("https://www.leilaoonline.com.br/lote/detalhe/6688", "103")</f>
      </c>
      <c r="B112" s="4" t="s">
        <f>=HYPERLINK("https://www.leilaoonline.com.br/lote/detalhe/6688", " MUT-002-2017  - 3 ESTACÕES DE TRABALHO L")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=HYPERLINK("https://www.leilaoonline.com.br/lote/detalhe/6695", "105")</f>
      </c>
      <c r="B113" s="4" t="s">
        <f>=HYPERLINK("https://www.leilaoonline.com.br/lote/detalhe/6695", " SLB-159-2016 - REVESTIMENTO CAIXA ALIMENT;53-287767-500;   VEJA DESCRIÇÃO DETALHA DE ITENS 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=HYPERLINK("https://www.leilaoonline.com.br/lote/detalhe/6696", "106")</f>
      </c>
      <c r="B114" s="4" t="s">
        <f>=HYPERLINK("https://www.leilaoonline.com.br/lote/detalhe/6696", " SLB-001-2017 - PEÇAS E MANGUEIRAS CAT PARA MAQUINAS PESADAS, VEJA DESCRIÇÃO DE ITENS     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=HYPERLINK("https://www.leilaoonline.com.br/lote/detalhe/6700", "108")</f>
      </c>
      <c r="B115" s="4" t="s">
        <f>=HYPERLINK("https://www.leilaoonline.com.br/lote/detalhe/6700", " SLB-002-2017 - ESPACADOR COMPONENTE; TIPO: LUVA; 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=HYPERLINK("https://www.leilaoonline.com.br/lote/detalhe/6697", "109")</f>
      </c>
      <c r="B116" s="4" t="s">
        <f>=HYPERLINK("https://www.leilaoonline.com.br/lote/detalhe/6697", " SLB-003-2017 - TAMPA DY53501A-DCI FLOWSERVE; CALCO 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=HYPERLINK("https://www.leilaoonline.com.br/lote/detalhe/6729", "110")</f>
      </c>
      <c r="B117" s="4" t="s">
        <f>=HYPERLINK("https://www.leilaoonline.com.br/lote/detalhe/6729", " SLB-004-2017 - UNIAO COMPONENTE; TIP;907 045 40 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=HYPERLINK("https://www.leilaoonline.com.br/lote/detalhe/6698", "111")</f>
      </c>
      <c r="B118" s="4" t="s">
        <f>=HYPERLINK("https://www.leilaoonline.com.br/lote/detalhe/6698", " SLB-005-2017 - REVESTIMENTO LATERAL 1º DE;53-386123-500; 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=HYPERLINK("https://www.leilaoonline.com.br/lote/detalhe/6699", "112")</f>
      </c>
      <c r="B119" s="4" t="s">
        <f>=HYPERLINK("https://www.leilaoonline.com.br/lote/detalhe/6699", " SLB-006-2017 - GUARNICAO COMPO; 1619 2795 00 ATLAS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=HYPERLINK("https://www.leilaoonline.com.br/lote/detalhe/6891", "113")</f>
      </c>
      <c r="B120" s="4" t="s">
        <f>=HYPERLINK("https://www.leilaoonline.com.br/lote/detalhe/6891", "SLS-MRO-007-2017 - 395 ITENS DIVERSOS- (DESENHO PAD CL SLB; PINO COM DESENHO; ENGRENAGEM E OUTROS) VEJA DESCRITIVOS  ITENS")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950,00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=HYPERLINK("https://www.leilaoonline.com.br/lote/detalhe/6884", "114")</f>
      </c>
      <c r="B121" s="4" t="s">
        <f>=HYPERLINK("https://www.leilaoonline.com.br/lote/detalhe/6884", "SLS-MRO-001-2017- 690 ITENS DIVERSOS - (CORREIA, ANEL, RESISTÊNCIA E OUTROS) VEJA ITENS DESCRITIVOS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=HYPERLINK("https://www.leilaoonline.com.br/lote/detalhe/6885", "115")</f>
      </c>
      <c r="B122" s="4" t="s">
        <f>=HYPERLINK("https://www.leilaoonline.com.br/lote/detalhe/6885", "SLS-MRO-002-2017- 23 ITENS DIVERSOS ( MOTO REDUTOR; ROTOR COMPONENTE; PLACA COMPONENTE E OUTROS ) VEJA ITENS DESCRITIVOS ")</f>
      </c>
      <c r="C122" s="4" t="inlineStr">
        <is>
          <t>Vendido</t>
        </is>
      </c>
      <c r="D122" s="4" t="inlineStr">
        <is>
          <t>5</t>
        </is>
      </c>
      <c r="E122" s="5" t="inlineStr">
        <is>
          <t>4.350,00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=HYPERLINK("https://www.leilaoonline.com.br/lote/detalhe/6886", "116")</f>
      </c>
      <c r="B123" s="4" t="s">
        <f>=HYPERLINK("https://www.leilaoonline.com.br/lote/detalhe/6886", "SLS-MRO-003-2017- 881 ITENS DIVERSOS APROX. (ANEL COMPONENTE; REPARO TOK B K30 M ; MANCAL INFERIOR E OUTROS) VEJA ITENS DESCRITIVOS ")</f>
      </c>
      <c r="C123" s="4" t="inlineStr">
        <is>
          <t>Não vendido</t>
        </is>
      </c>
      <c r="D123" s="4" t="inlineStr">
        <is>
          <t>3</t>
        </is>
      </c>
      <c r="E123" s="5" t="inlineStr">
        <is>
          <t>1.450,00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=HYPERLINK("https://www.leilaoonline.com.br/lote/detalhe/6888", "117")</f>
      </c>
      <c r="B124" s="4" t="s">
        <f>=HYPERLINK("https://www.leilaoonline.com.br/lote/detalhe/6888", "SLS-MRO-004-2017- 166 ITENS DIVERSOS (COXIM; DISJUNTOR; SENSOR . E OUTROS)  VEJA  DESCRITIVOS ITENS")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750,00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=HYPERLINK("https://www.leilaoonline.com.br/lote/detalhe/6889", "118")</f>
      </c>
      <c r="B125" s="4" t="s">
        <f>=HYPERLINK("https://www.leilaoonline.com.br/lote/detalhe/6889", "SLS-MRO-005-2017- 5987 - ITENS DIVERSOS, (DISPOSITIVO CO; PISTA; ANEL COMPONENTE E OUTROS) VEJA  DESCRITIVOS ITENS")</f>
      </c>
      <c r="C125" s="4" t="inlineStr">
        <is>
          <t>Não vendido</t>
        </is>
      </c>
      <c r="D125" s="4" t="inlineStr">
        <is>
          <t>4</t>
        </is>
      </c>
      <c r="E125" s="5" t="inlineStr">
        <is>
          <t>1.200,00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=HYPERLINK("https://www.leilaoonline.com.br/lote/detalhe/6890", "119")</f>
      </c>
      <c r="B126" s="4" t="s">
        <f>=HYPERLINK("https://www.leilaoonline.com.br/lote/detalhe/6890", "SLS-MRO-006-2017- 389 - ITENS DIVERSOS, (CAIXA REP JUNCAO; ELEMENTOS ELASTICOS; FREIO  E OUTROS) VEJA  DESCRITIVOS ITENS")</f>
      </c>
      <c r="C126" s="4" t="inlineStr">
        <is>
          <t>Não vendido</t>
        </is>
      </c>
      <c r="D126" s="4" t="inlineStr">
        <is>
          <t>6</t>
        </is>
      </c>
      <c r="E126" s="5" t="inlineStr">
        <is>
          <t>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=HYPERLINK("https://www.leilaoonline.com.br/lote/detalhe/6892", "120")</f>
      </c>
      <c r="B127" s="4" t="s">
        <f>=HYPERLINK("https://www.leilaoonline.com.br/lote/detalhe/6892", "SLS-MRO-008-2017 - 324 ITENS DIVERSOS - (PROTEÇÃO COMPONENTE; MODULO ELETR; VEJA DESCRITIVO DE ITENS")</f>
      </c>
      <c r="C127" s="4" t="inlineStr">
        <is>
          <t>Não vendido</t>
        </is>
      </c>
      <c r="D127" s="4" t="inlineStr">
        <is>
          <t>5</t>
        </is>
      </c>
      <c r="E127" s="5" t="inlineStr">
        <is>
          <t>950,00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=HYPERLINK("https://www.leilaoonline.com.br/lote/detalhe/6893", "121")</f>
      </c>
      <c r="B128" s="4" t="s">
        <f>=HYPERLINK("https://www.leilaoonline.com.br/lote/detalhe/6893", "SLS-MRO-009-2017- 661  ITENS DIVERSOS APROX. - (REPARO SP 628 KNORR- BREMSE, CORDAO FIBRA E OUTROS) VEJA DESCRITIVOS  ITENS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=HYPERLINK("https://www.leilaoonline.com.br/lote/detalhe/6870", "122")</f>
      </c>
      <c r="B129" s="4" t="s">
        <f>=HYPERLINK("https://www.leilaoonline.com.br/lote/detalhe/6870", "SSG-007-2017- 113 ITENS DIVERSOS ( DISJUNTOR 6A, ADAPTADOR MACHO; 32K MONOP; LAMINA FRISAR E OUTROS ) VEJA ITENS DISCRITIVO")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=HYPERLINK("https://www.leilaoonline.com.br/lote/detalhe/6865", "123")</f>
      </c>
      <c r="B130" s="4" t="s">
        <f>=HYPERLINK("https://www.leilaoonline.com.br/lote/detalhe/6865", "ITA-050-2017- 2 CAMERA FOTOGRAFICA DIGITAL SONY/")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125,00</t>
        </is>
      </c>
      <c r="F130" s="4" t="inlineStr">
        <is>
          <t>25.00</t>
        </is>
      </c>
    </row>
    <row collapsed="false" customFormat="false" customHeight="false" hidden="false" ht="12.1" outlineLevel="0" r="131">
      <c r="A131" s="5" t="s">
        <f>=HYPERLINK("https://www.leilaoonline.com.br/lote/detalhe/6866", "124")</f>
      </c>
      <c r="B131" s="4" t="s">
        <f>=HYPERLINK("https://www.leilaoonline.com.br/lote/detalhe/6866", "ITA-051-2017- 3 FRITADEIRA ELETRICA EM AÇO INOXIDAVEL 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=HYPERLINK("https://www.leilaoonline.com.br/lote/detalhe/6863", "125")</f>
      </c>
      <c r="B132" s="4" t="s">
        <f>=HYPERLINK("https://www.leilaoonline.com.br/lote/detalhe/6863", "SLS-EQ-001_2017 - 2  MICROONDAS ELETROLUX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25.00</t>
        </is>
      </c>
    </row>
    <row collapsed="false" customFormat="false" customHeight="false" hidden="false" ht="12.1" outlineLevel="0" r="133">
      <c r="A133" s="5" t="s">
        <f>=HYPERLINK("https://www.leilaoonline.com.br/lote/detalhe/6864", "126")</f>
      </c>
      <c r="B133" s="4" t="s">
        <f>=HYPERLINK("https://www.leilaoonline.com.br/lote/detalhe/6864", "ITA-048-2017- MAQUINA DE MONTAR CONEXÕES  PERMANENTE EMEPRE SOG")</f>
      </c>
      <c r="C133" s="4" t="inlineStr">
        <is>
          <t>Não vendido</t>
        </is>
      </c>
      <c r="D133" s="4" t="inlineStr">
        <is>
          <t>27</t>
        </is>
      </c>
      <c r="E133" s="5" t="inlineStr">
        <is>
          <t>5.150,00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=HYPERLINK("https://www.leilaoonline.com.br/lote/detalhe/6867", "127")</f>
      </c>
      <c r="B134" s="4" t="s">
        <f>=HYPERLINK("https://www.leilaoonline.com.br/lote/detalhe/6867", "ITA-033-2017 - 3 AR CONDICIONADO SPRINGER 17.500 BTU'S")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150,00</t>
        </is>
      </c>
      <c r="F134" s="4" t="inlineStr">
        <is>
          <t>25.00</t>
        </is>
      </c>
    </row>
    <row collapsed="false" customFormat="false" customHeight="false" hidden="false" ht="12.1" outlineLevel="0" r="135">
      <c r="A135" s="5" t="s">
        <f>=HYPERLINK("https://www.leilaoonline.com.br/lote/detalhe/6868", "128")</f>
      </c>
      <c r="B135" s="4" t="s">
        <f>=HYPERLINK("https://www.leilaoonline.com.br/lote/detalhe/6868", "ITA-034-2017- 1 MESA RETANGULAR; 1 ESTAÇÃO DE TRABALHO")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25.00</t>
        </is>
      </c>
    </row>
    <row collapsed="false" customFormat="false" customHeight="false" hidden="false" ht="12.1" outlineLevel="0" r="136">
      <c r="A136" s="5" t="s">
        <f>=HYPERLINK("https://www.leilaoonline.com.br/lote/detalhe/6869", "129")</f>
      </c>
      <c r="B136" s="4" t="s">
        <f>=HYPERLINK("https://www.leilaoonline.com.br/lote/detalhe/6869", "ITA-032-2017 -PROCESSADOR INDUSTRIAL DE ALIMENTOS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25.00</t>
        </is>
      </c>
    </row>
    <row collapsed="false" customFormat="false" customHeight="false" hidden="false" ht="12.1" outlineLevel="0" r="137">
      <c r="A137" s="5" t="s">
        <f>=HYPERLINK("https://www.leilaoonline.com.br/lote/detalhe/6830", "130")</f>
      </c>
      <c r="B137" s="4" t="s">
        <f>=HYPERLINK("https://www.leilaoonline.com.br/lote/detalhe/6830", " ITA-030-2017- RETROJETOR 3M")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=HYPERLINK("https://www.leilaoonline.com.br/lote/detalhe/6825", "131")</f>
      </c>
      <c r="B138" s="4" t="s">
        <f>=HYPERLINK("https://www.leilaoonline.com.br/lote/detalhe/6825", " ITA-028-2017-  APROX. 13 -  ITENS DIVERSOS (ALICATE AMPERIMETRO ; RECEPTOR GPS ;ALICATE AMPERÍMETRO E OUTROS ) ")</f>
      </c>
      <c r="C138" s="4" t="inlineStr">
        <is>
          <t>Não vendido</t>
        </is>
      </c>
      <c r="D138" s="4" t="inlineStr">
        <is>
          <t>3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=HYPERLINK("https://www.leilaoonline.com.br/lote/detalhe/6950", "132")</f>
      </c>
      <c r="B139" s="4" t="s">
        <f>=HYPERLINK("https://www.leilaoonline.com.br/lote/detalhe/6950", "ITA-026-2017 - 17 GAVETEIRO VOLANTE E 2 CADEIRA , QDT APROX.")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25.00</t>
        </is>
      </c>
    </row>
    <row collapsed="false" customFormat="false" customHeight="false" hidden="false" ht="12.1" outlineLevel="0" r="140">
      <c r="A140" s="5" t="s">
        <f>=HYPERLINK("https://www.leilaoonline.com.br/lote/detalhe/6951", "133")</f>
      </c>
      <c r="B140" s="4" t="s">
        <f>=HYPERLINK("https://www.leilaoonline.com.br/lote/detalhe/6951", "ITA-042-2017 - 11 MESA - REFEITÓRIO E 44 CADEIRAS")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=HYPERLINK("https://www.leilaoonline.com.br/lote/detalhe/6952", "134")</f>
      </c>
      <c r="B141" s="4" t="s">
        <f>=HYPERLINK("https://www.leilaoonline.com.br/lote/detalhe/6952", "ITA-043-2017 - 9 MESA - REFEITÓRIO E 36 CADEIRAS ")</f>
      </c>
      <c r="C141" s="4" t="inlineStr">
        <is>
          <t>Não vendido</t>
        </is>
      </c>
      <c r="D141" s="4" t="inlineStr">
        <is>
          <t>3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=HYPERLINK("https://www.leilaoonline.com.br/lote/detalhe/6953", "135")</f>
      </c>
      <c r="B142" s="4" t="s">
        <f>=HYPERLINK("https://www.leilaoonline.com.br/lote/detalhe/6953", "ITA-044-2017 - 10 MESA - REFEITÓRIO E 40 CADEIRAS")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300,00</t>
        </is>
      </c>
      <c r="F14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2026-05-01T22:09:42.00Z</dcterms:created>
  <dc:creator>Tellks Tecnologia</dc:creator>
  <cp:revision>0</cp:revision>
</cp:coreProperties>
</file>