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2.000 M CORREIAS TRANSP. - CAMINHÕES - EMPILHADEIRAS - MAQUINAS PESADAS - ITENS DE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=HYPERLINK("https://www.leilaoonline.com.br/lote/detalhe/72291", "002")</f>
      </c>
      <c r="B11" s="4" t="s">
        <f>=HYPERLINK("https://www.leilaoonline.com.br/lote/detalhe/72291", "082-033-2020 - GRADE CIVEMASA SGAC S-1297, ANO: 2017 - LOCALIZAÇÃO: Linhares / ES")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=HYPERLINK("https://www.leilaoonline.com.br/lote/detalhe/72339", "003")</f>
      </c>
      <c r="B12" s="4" t="s">
        <f>=HYPERLINK("https://www.leilaoonline.com.br/lote/detalhe/72339", "FAB-CM4705-2020 - CATERPILLAR 785C ANO: 2006 - LOCALIZAÇÃO: OURO PRETO/MG")</f>
      </c>
      <c r="C12" s="4" t="inlineStr">
        <is>
          <t>Vendido</t>
        </is>
      </c>
      <c r="D12" s="4" t="inlineStr">
        <is>
          <t>60</t>
        </is>
      </c>
      <c r="E12" s="5" t="inlineStr">
        <is>
          <t>555.000,00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=HYPERLINK("https://www.leilaoonline.com.br/lote/detalhe/72341", "004")</f>
      </c>
      <c r="B13" s="4" t="s">
        <f>=HYPERLINK("https://www.leilaoonline.com.br/lote/detalhe/72341", "FAB-CM4710-2020 - CATERPILLAR 785C ANO: 2006 - LOCALIZAÇÃO: OURO PRETO/MG")</f>
      </c>
      <c r="C13" s="4" t="inlineStr">
        <is>
          <t>Vendido</t>
        </is>
      </c>
      <c r="D13" s="4" t="inlineStr">
        <is>
          <t>60</t>
        </is>
      </c>
      <c r="E13" s="5" t="inlineStr">
        <is>
          <t>555.000,00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=HYPERLINK("https://www.leilaoonline.com.br/lote/detalhe/72342", "005")</f>
      </c>
      <c r="B14" s="4" t="s">
        <f>=HYPERLINK("https://www.leilaoonline.com.br/lote/detalhe/72342", "ITA-002-2021 - CAMINHONETE FORD F250 XLT F21, ANO: 2011 - PLACA: AUL-5848 - LOCALIZAÇÃO: ITABIRA / MG ")</f>
      </c>
      <c r="C14" s="4" t="inlineStr">
        <is>
          <t>Vendido</t>
        </is>
      </c>
      <c r="D14" s="4" t="inlineStr">
        <is>
          <t>107</t>
        </is>
      </c>
      <c r="E14" s="5" t="inlineStr">
        <is>
          <t>72.500,00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=HYPERLINK("https://www.leilaoonline.com.br/lote/detalhe/72302", "006")</f>
      </c>
      <c r="B15" s="4" t="s">
        <f>=HYPERLINK("https://www.leilaoonline.com.br/lote/detalhe/72302", "082-134-2020 - Lavadora KARCHER HDS12/15S ANO: 2015 - Vitória / 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4.788,00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=HYPERLINK("https://www.leilaoonline.com.br/lote/detalhe/72303", "007")</f>
      </c>
      <c r="B16" s="4" t="s">
        <f>=HYPERLINK("https://www.leilaoonline.com.br/lote/detalhe/72303", "082-135-2020 - Esmerilhadeira JAWO BD85 ANO: 2008 - LOCALIZAÇÃO:  Vitória / ES")</f>
      </c>
      <c r="C16" s="4" t="inlineStr">
        <is>
          <t>Vendido</t>
        </is>
      </c>
      <c r="D16" s="4" t="inlineStr">
        <is>
          <t>4</t>
        </is>
      </c>
      <c r="E16" s="5" t="inlineStr">
        <is>
          <t>960,00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=HYPERLINK("https://www.leilaoonline.com.br/lote/detalhe/72308", "008")</f>
      </c>
      <c r="B17" s="4" t="s">
        <f>=HYPERLINK("https://www.leilaoonline.com.br/lote/detalhe/72308", "082-174-2020 - Compressor ATLAS GX11 FF150, ANO: 2013 - LOCALIZAÇÃO: Vitória / ES")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=HYPERLINK("https://www.leilaoonline.com.br/lote/detalhe/72309", "009")</f>
      </c>
      <c r="B18" s="4" t="s">
        <f>=HYPERLINK("https://www.leilaoonline.com.br/lote/detalhe/72309", "082-192-2020 - Elevador de Carga PER METAL, MODELO: 405.500, ANO: 2006 - LOCALIZAÇÃO: Vitória/ES")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=HYPERLINK("https://www.leilaoonline.com.br/lote/detalhe/72310", "010")</f>
      </c>
      <c r="B19" s="4" t="s">
        <f>=HYPERLINK("https://www.leilaoonline.com.br/lote/detalhe/72310", "082-193-2020 - Elevador de Carga PER METAL, MODELO: 405.500, ANO: 2006 - LOCALIZAÇÃO: Vitória/ES")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=HYPERLINK("https://www.leilaoonline.com.br/lote/detalhe/72311", "011")</f>
      </c>
      <c r="B20" s="4" t="s">
        <f>=HYPERLINK("https://www.leilaoonline.com.br/lote/detalhe/72311", "082-194-2020 - ELEVADOR DE CARGA PER METAL, MODELO: 405.500, ANO: 2006 - LOCALIZAÇÃO: VITÓRIA/ES")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=HYPERLINK("https://www.leilaoonline.com.br/lote/detalhe/72312", "012")</f>
      </c>
      <c r="B21" s="4" t="s">
        <f>=HYPERLINK("https://www.leilaoonline.com.br/lote/detalhe/72312", "082-195-2020 - ELEVADOR DE CARGA PER METAL, MODELO: 405.500, ANO: 2006 - LOCALIZAÇÃO: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=HYPERLINK("https://www.leilaoonline.com.br/lote/detalhe/72322", "013")</f>
      </c>
      <c r="B22" s="4" t="s">
        <f>=HYPERLINK("https://www.leilaoonline.com.br/lote/detalhe/72322", "082-196-2020 - Caminhão carroceria MERCEDES BENZ 709, ANO: 1994 - PLACA: MQO-2796 - LOCALIZAÇÃO: Vitória/ES")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=HYPERLINK("https://www.leilaoonline.com.br/lote/detalhe/72323", "014")</f>
      </c>
      <c r="B23" s="4" t="s">
        <f>=HYPERLINK("https://www.leilaoonline.com.br/lote/detalhe/72323", "082-211-2020 - Calandra LOMBARD SUPER, ANO: 2013 - LOCALIZAÇÃO: Vitória/ES")</f>
      </c>
      <c r="C23" s="4" t="inlineStr">
        <is>
          <t>Vendido</t>
        </is>
      </c>
      <c r="D23" s="4" t="inlineStr">
        <is>
          <t>22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=HYPERLINK("https://www.leilaoonline.com.br/lote/detalhe/72324", "015")</f>
      </c>
      <c r="B24" s="4" t="s">
        <f>=HYPERLINK("https://www.leilaoonline.com.br/lote/detalhe/72324", "082-213-2020 - Caminhão tanque MERCEDES BENZ ATEGO 2425, ANO: 2010 - PLACA: MTT1036 - LOCALIZAÇÃO: Vitória / ES")</f>
      </c>
      <c r="C24" s="4" t="inlineStr">
        <is>
          <t>Vendido</t>
        </is>
      </c>
      <c r="D24" s="4" t="inlineStr">
        <is>
          <t>56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=HYPERLINK("https://www.leilaoonline.com.br/lote/detalhe/72325", "016")</f>
      </c>
      <c r="B25" s="4" t="s">
        <f>=HYPERLINK("https://www.leilaoonline.com.br/lote/detalhe/72325", "082-214-2020 - Empilhadeira LINDE L14 1400, ANO: 2009 - LOCALIZAÇÃO:  Vitória / 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=HYPERLINK("https://www.leilaoonline.com.br/lote/detalhe/72327", "017")</f>
      </c>
      <c r="B26" s="4" t="s">
        <f>=HYPERLINK("https://www.leilaoonline.com.br/lote/detalhe/72327", "BRU-FORDCT2118-2020 - Caminhão 4x2 FORD CARGO 1722, ANO: 2003 - PLACA: GXO-9882 -  LOCALIZAÇÃO: SÃO GONÇALO DO RIO ABAIXO / MG")</f>
      </c>
      <c r="C26" s="4" t="inlineStr">
        <is>
          <t>Vendido</t>
        </is>
      </c>
      <c r="D26" s="4" t="inlineStr">
        <is>
          <t>60</t>
        </is>
      </c>
      <c r="E26" s="5" t="inlineStr">
        <is>
          <t>61.500,00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=HYPERLINK("https://www.leilaoonline.com.br/lote/detalhe/72329", "018")</f>
      </c>
      <c r="B27" s="4" t="s">
        <f>=HYPERLINK("https://www.leilaoonline.com.br/lote/detalhe/72329", "BRU-PL1315-2020 - Plataforma elevatória HALOUTTE HA18, ANO: 2010 -  LOCALIZAÇÃO: SÃO GONÇALO DO RIO ABAIXO / MG")</f>
      </c>
      <c r="C27" s="4" t="inlineStr">
        <is>
          <t>Vendido</t>
        </is>
      </c>
      <c r="D27" s="4" t="inlineStr">
        <is>
          <t>89</t>
        </is>
      </c>
      <c r="E27" s="5" t="inlineStr">
        <is>
          <t>104.000,00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=HYPERLINK("https://www.leilaoonline.com.br/lote/detalhe/72344", "020")</f>
      </c>
      <c r="B28" s="4" t="s">
        <f>=HYPERLINK("https://www.leilaoonline.com.br/lote/detalhe/72344", "MARI-C3813090-2020 - Caminhão pipa SCANIA G400, ANO: 2012 - PLACA: OOZ-2292 - LOCALIZAÇÃO: MARIANA/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84.000,00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=HYPERLINK("https://www.leilaoonline.com.br/lote/detalhe/72345", "021")</f>
      </c>
      <c r="B29" s="4" t="s">
        <f>=HYPERLINK("https://www.leilaoonline.com.br/lote/detalhe/72345", "MARI-RE6002-2020 - Escavadeira Volvo, MODELO: EC460BLC312HP, ANO: 2009 - LOCALIZAÇÃO: Catas Altas/MG")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=HYPERLINK("https://www.leilaoonline.com.br/lote/detalhe/72346", "022")</f>
      </c>
      <c r="B30" s="4" t="s">
        <f>=HYPERLINK("https://www.leilaoonline.com.br/lote/detalhe/72346", "MUT-148-2020 - Escavadeira LIEBHERR 974 C, ANO: 1997 - LOCALIZAÇÃO: NOVA LIMA/ MG")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68.000,00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=HYPERLINK("https://www.leilaoonline.com.br/lote/detalhe/72347", "023")</f>
      </c>
      <c r="B31" s="4" t="s">
        <f>=HYPERLINK("https://www.leilaoonline.com.br/lote/detalhe/72347", "MUT-149-2020 - Caminhão Mercedes Benz L1721, ANO: 1997, PLACA: GRY 8190 - LOCALIZAÇÃO: NOVA LIMA/ MG")</f>
      </c>
      <c r="C31" s="4" t="inlineStr">
        <is>
          <t>Vendido</t>
        </is>
      </c>
      <c r="D31" s="4" t="inlineStr">
        <is>
          <t>39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=HYPERLINK("https://www.leilaoonline.com.br/lote/detalhe/72348", "024")</f>
      </c>
      <c r="B32" s="4" t="s">
        <f>=HYPERLINK("https://www.leilaoonline.com.br/lote/detalhe/72348", "PIC-271-2020 - Retroescavadeira CAT 390D, ANO: 2013 - LOCALIZAÇÃO: Itabirito/MG")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122.000,00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=HYPERLINK("https://www.leilaoonline.com.br/lote/detalhe/72349", "025")</f>
      </c>
      <c r="B33" s="4" t="s">
        <f>=HYPERLINK("https://www.leilaoonline.com.br/lote/detalhe/72349", "PIC-272-2020 - Empilhadeira HYUNDAY 30D7, ANO: 2012 - LOCALIZAÇÃO: Itabirito/MG")</f>
      </c>
      <c r="C33" s="4" t="inlineStr">
        <is>
          <t>Vendido</t>
        </is>
      </c>
      <c r="D33" s="4" t="inlineStr">
        <is>
          <t>62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=HYPERLINK("https://www.leilaoonline.com.br/lote/detalhe/72386", "026")</f>
      </c>
      <c r="B34" s="4" t="s">
        <f>=HYPERLINK("https://www.leilaoonline.com.br/lote/detalhe/72386", "082-173-2020 - Caminhão MERCEDES BENZ 710, ANO: 2000, PLACA: MTN-4158 - LOCALIZAÇÃO: Vitória/ES")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43.000,00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=HYPERLINK("https://www.leilaoonline.com.br/lote/detalhe/72387", "027")</f>
      </c>
      <c r="B35" s="4" t="s">
        <f>=HYPERLINK("https://www.leilaoonline.com.br/lote/detalhe/72387", "082-175-2020 - Carregadeira CATERPILLAR 962H, ANO: 2011 - LOCALIZAÇÃO: Vitória / ES")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=HYPERLINK("https://www.leilaoonline.com.br/lote/detalhe/72398", "028")</f>
      </c>
      <c r="B36" s="4" t="s">
        <f>=HYPERLINK("https://www.leilaoonline.com.br/lote/detalhe/72398", "082-163-2020 - Empilhadeira LINDE HD40D, ANO: 2010 - LOCALIZAÇÃO:  Vitória / ES")</f>
      </c>
      <c r="C36" s="4" t="inlineStr">
        <is>
          <t>Vendido</t>
        </is>
      </c>
      <c r="D36" s="4" t="inlineStr">
        <is>
          <t>26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=HYPERLINK("https://www.leilaoonline.com.br/lote/detalhe/72614", "029")</f>
      </c>
      <c r="B37" s="4" t="s">
        <f>=HYPERLINK("https://www.leilaoonline.com.br/lote/detalhe/72614", "FAB-EM3706-2021 - Escavadeira Caterpillar 365C, ANO: 2009 - LOCALIZAÇÃO: OURO PRETO/MG")</f>
      </c>
      <c r="C37" s="4" t="inlineStr">
        <is>
          <t>Vendido</t>
        </is>
      </c>
      <c r="D37" s="4" t="inlineStr">
        <is>
          <t>47</t>
        </is>
      </c>
      <c r="E37" s="5" t="inlineStr">
        <is>
          <t>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=HYPERLINK("https://www.leilaoonline.com.br/lote/detalhe/72615", "030")</f>
      </c>
      <c r="B38" s="4" t="s">
        <f>=HYPERLINK("https://www.leilaoonline.com.br/lote/detalhe/72615", "FAB-RE1823-2021 - Escavadeira LIEBHERR R964C, ANO: 2013 -  LOCALIZAÇÃO: OURO PRETO/MG")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=HYPERLINK("https://www.leilaoonline.com.br/lote/detalhe/72616", "031")</f>
      </c>
      <c r="B39" s="4" t="s">
        <f>=HYPERLINK("https://www.leilaoonline.com.br/lote/detalhe/72616", "FAB-RE1825-2021 - Retroescavadeira LIEBHERR  964C, ANO: 2012 -  LOCALIZAÇÃO: OURO PRETO/MG")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=HYPERLINK("https://www.leilaoonline.com.br/lote/detalhe/72617", "032")</f>
      </c>
      <c r="B40" s="4" t="s">
        <f>=HYPERLINK("https://www.leilaoonline.com.br/lote/detalhe/72617", "FAB-RF8002-2021 - Retroescavadeira CATERPILLAR 416 E, ANO: 2008 - LOCALIZAÇÃO: OURO PRETO/MG")</f>
      </c>
      <c r="C40" s="4" t="inlineStr">
        <is>
          <t>Vendido</t>
        </is>
      </c>
      <c r="D40" s="4" t="inlineStr">
        <is>
          <t>44</t>
        </is>
      </c>
      <c r="E40" s="5" t="inlineStr">
        <is>
          <t>62.000,00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=HYPERLINK("https://www.leilaoonline.com.br/lote/detalhe/72620", "033")</f>
      </c>
      <c r="B41" s="4" t="s">
        <f>=HYPERLINK("https://www.leilaoonline.com.br/lote/detalhe/72620", "PIC-276-2021 - Escavadeira CATERPILLAR 390 DL, ANO: 2012 - LOCALIZAÇÃO: ITABIRITO/ MG")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=HYPERLINK("https://www.leilaoonline.com.br/lote/detalhe/72621", "034")</f>
      </c>
      <c r="B42" s="4" t="s">
        <f>=HYPERLINK("https://www.leilaoonline.com.br/lote/detalhe/72621", "PIC-277-2021 - Escavadeira CATERPILLAR 390 D, ANO: 2013 - LOCALIZAÇÃO: ITABIRITO/ MG")</f>
      </c>
      <c r="C42" s="4" t="inlineStr">
        <is>
          <t>Não vendido</t>
        </is>
      </c>
      <c r="D42" s="4" t="inlineStr">
        <is>
          <t>182</t>
        </is>
      </c>
      <c r="E42" s="5" t="inlineStr">
        <is>
          <t>283.000,00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=HYPERLINK("https://www.leilaoonline.com.br/lote/detalhe/72618", "035")</f>
      </c>
      <c r="B43" s="4" t="s">
        <f>=HYPERLINK("https://www.leilaoonline.com.br/lote/detalhe/72618", "PIC-274-2021 - Encerradeira YALE GP120VX, ANO: 2006 - LOCALIZAÇÃO: ITABIRITO/ MG")</f>
      </c>
      <c r="C43" s="4" t="inlineStr">
        <is>
          <t>Vendido</t>
        </is>
      </c>
      <c r="D43" s="4" t="inlineStr">
        <is>
          <t>88</t>
        </is>
      </c>
      <c r="E43" s="5" t="inlineStr">
        <is>
          <t>41.000,00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=HYPERLINK("https://www.leilaoonline.com.br/lote/detalhe/72619", "037")</f>
      </c>
      <c r="B44" s="4" t="s">
        <f>=HYPERLINK("https://www.leilaoonline.com.br/lote/detalhe/72619", "PIC-275-2021 - Plataforma elevatória GENIE Z60-34, ANO: 2010 - LOCALIZAÇÃO: ITABIRITO/ MG")</f>
      </c>
      <c r="C44" s="4" t="inlineStr">
        <is>
          <t>Vendido</t>
        </is>
      </c>
      <c r="D44" s="4" t="inlineStr">
        <is>
          <t>115</t>
        </is>
      </c>
      <c r="E44" s="5" t="inlineStr">
        <is>
          <t>193.000,00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=HYPERLINK("https://www.leilaoonline.com.br/lote/detalhe/72409", "098")</f>
      </c>
      <c r="B45" s="4" t="s">
        <f>=HYPERLINK("https://www.leilaoonline.com.br/lote/detalhe/72409", "082-219-2020 - 294 METROS DE CORREIA TRANSPORTADORA - VEJA DESCRITIVO DE ITENS - LOC. VITÓRIA/ES")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102.000,00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=HYPERLINK("https://www.leilaoonline.com.br/lote/detalhe/72413", "099")</f>
      </c>
      <c r="B46" s="4" t="s">
        <f>=HYPERLINK("https://www.leilaoonline.com.br/lote/detalhe/72413", "082-220-2020 - 455 METROS DE CORREIA TRANSPORTADORA DE LONA 6MM 3MM 1524MM, FABRICANTE MERCÚRIO - LOC. VITÓRIA/ ES")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103.000,00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=HYPERLINK("https://www.leilaoonline.com.br/lote/detalhe/72415", "100")</f>
      </c>
      <c r="B47" s="4" t="s">
        <f>=HYPERLINK("https://www.leilaoonline.com.br/lote/detalhe/72415", "082-221-2020 - 410 METROS DE CORREIA TRANSPORTADORA DE LONA 6MM 3MM 1219MM - FABRICANTE INTERNACIONAL - LOC. VITÓRIA/ ES")</f>
      </c>
      <c r="C47" s="4" t="inlineStr">
        <is>
          <t>Vendido</t>
        </is>
      </c>
      <c r="D47" s="4" t="inlineStr">
        <is>
          <t>12</t>
        </is>
      </c>
      <c r="E47" s="5" t="inlineStr">
        <is>
          <t>76.000,00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=HYPERLINK("https://www.leilaoonline.com.br/lote/detalhe/72417", "101")</f>
      </c>
      <c r="B48" s="4" t="s">
        <f>=HYPERLINK("https://www.leilaoonline.com.br/lote/detalhe/72417", "082-222-2020 - 850 METROS DE CORREIA TRANSPORTADORA - VEJA DESCRITIVO DE ITENS - LOC. VITÓRIA/ES")</f>
      </c>
      <c r="C48" s="4" t="inlineStr">
        <is>
          <t>Vendido</t>
        </is>
      </c>
      <c r="D48" s="4" t="inlineStr">
        <is>
          <t>90</t>
        </is>
      </c>
      <c r="E48" s="5" t="inlineStr">
        <is>
          <t>243.000,00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=HYPERLINK("https://www.leilaoonline.com.br/lote/detalhe/72418", "102")</f>
      </c>
      <c r="B49" s="4" t="s">
        <f>=HYPERLINK("https://www.leilaoonline.com.br/lote/detalhe/72418", "082-224-2020 - 1 PEÇA CABO MAQUINA MOV;NTMCEOU826300342 FOREST, FABRICANTE: FOREST; SALZGITTER")</f>
      </c>
      <c r="C49" s="4" t="inlineStr">
        <is>
          <t>Não vendido</t>
        </is>
      </c>
      <c r="D49" s="4" t="inlineStr">
        <is>
          <t>68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=HYPERLINK("https://www.leilaoonline.com.br/lote/detalhe/72246", "106")</f>
      </c>
      <c r="B50" s="4" t="s">
        <f>=HYPERLINK("https://www.leilaoonline.com.br/lote/detalhe/72246", "082-136-2020 - Prensa HP, Ano: 2016 -  LOCALIZAÇÃO: VITÓRIA/ ES")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=HYPERLINK("https://www.leilaoonline.com.br/lote/detalhe/72206", "107")</f>
      </c>
      <c r="B51" s="4" t="s">
        <f>=HYPERLINK("https://www.leilaoonline.com.br/lote/detalhe/72206", "ACD-0010-2020 - Vagão ferroviário GEOVIA VAGONETE Ano 1986 - LOCALIZAÇÃO: Nova Vida-MA")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=HYPERLINK("https://www.leilaoonline.com.br/lote/detalhe/72251", "113")</f>
      </c>
      <c r="B52" s="4" t="s">
        <f>=HYPERLINK("https://www.leilaoonline.com.br/lote/detalhe/72251", "BRU-106-2020 - BAÚ SERVIÇO DE EMERGÊNCIA - LOCALIZAÇÃO: São Gonçalo do Rio Abaixo / MG")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=HYPERLINK("https://www.leilaoonline.com.br/lote/detalhe/72326", "114")</f>
      </c>
      <c r="B53" s="4" t="s">
        <f>=HYPERLINK("https://www.leilaoonline.com.br/lote/detalhe/72326", "BRU-107-2020 - BAÚ SERVIÇO DE EMERGÊNCIA - LOCALIZAÇÃO: SÃO GONÇALO DO RIO ABAIXO / MG")</f>
      </c>
      <c r="C53" s="4" t="inlineStr">
        <is>
          <t>Vendido</t>
        </is>
      </c>
      <c r="D53" s="4" t="inlineStr">
        <is>
          <t>19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=HYPERLINK("https://www.leilaoonline.com.br/lote/detalhe/72252", "115")</f>
      </c>
      <c r="B54" s="4" t="s">
        <f>=HYPERLINK("https://www.leilaoonline.com.br/lote/detalhe/72252", "CKS-030-2020 - VARREDEIRA LIMPADORA KMR 1700 D - Karcher - Ano: 2009 série: W09-186-011 - B - LOCALIZAÇÃO: CARAJÁS/ PA")</f>
      </c>
      <c r="C54" s="4" t="inlineStr">
        <is>
          <t>Vendido</t>
        </is>
      </c>
      <c r="D54" s="4" t="inlineStr">
        <is>
          <t>15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=HYPERLINK("https://www.leilaoonline.com.br/lote/detalhe/72254", "125")</f>
      </c>
      <c r="B55" s="4" t="s">
        <f>=HYPERLINK("https://www.leilaoonline.com.br/lote/detalhe/72254", "MARI-TP4704-2020 - Trator de Pneu KOMATSU WD-603, Ano: 2005 - Localização: MARIANA/MG")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=HYPERLINK("https://www.leilaoonline.com.br/lote/detalhe/72207", "132")</f>
      </c>
      <c r="B56" s="4" t="s">
        <f>=HYPERLINK("https://www.leilaoonline.com.br/lote/detalhe/72207", "MUT-125-2020 - MICRO ÔNIBUS MERCEDEZ BENS COMIL PIA O, ANO: 2006, PLACA: HCQ 1638 - LOCALIZAÇÃO: NOVA LIMA-MG")</f>
      </c>
      <c r="C56" s="4" t="inlineStr">
        <is>
          <t>Vendido</t>
        </is>
      </c>
      <c r="D56" s="4" t="inlineStr">
        <is>
          <t>22</t>
        </is>
      </c>
      <c r="E56" s="5" t="inlineStr">
        <is>
          <t>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=HYPERLINK("https://www.leilaoonline.com.br/lote/detalhe/72208", "134")</f>
      </c>
      <c r="B57" s="4" t="s">
        <f>=HYPERLINK("https://www.leilaoonline.com.br/lote/detalhe/72208", "MUT-139-2020 - Empilhadeira Jungheinrich DFG 540 4T, ANO: 2006 - LOCALIZAÇÃO: Nova Lima-MG")</f>
      </c>
      <c r="C57" s="4" t="inlineStr">
        <is>
          <t>Não vendido</t>
        </is>
      </c>
      <c r="D57" s="4" t="inlineStr">
        <is>
          <t>98</t>
        </is>
      </c>
      <c r="E57" s="5" t="inlineStr">
        <is>
          <t>31.500,00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=HYPERLINK("https://www.leilaoonline.com.br/lote/detalhe/72216", "135")</f>
      </c>
      <c r="B58" s="4" t="s">
        <f>=HYPERLINK("https://www.leilaoonline.com.br/lote/detalhe/72216", "MUT-MBR-141-2020 - Empilhadeira STHIL ETV-FM, ANO: 2013 - LOCALIZAÇÃO: Nova Lima-MG")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=HYPERLINK("https://www.leilaoonline.com.br/lote/detalhe/72258", "136")</f>
      </c>
      <c r="B59" s="4" t="s">
        <f>=HYPERLINK("https://www.leilaoonline.com.br/lote/detalhe/72258", "PIC-266-2020 - Escavadeira LIEBHERR 964C ANO: 2012 - LOCALIZAÇÃO: Itabirito/MG")</f>
      </c>
      <c r="C59" s="4" t="inlineStr">
        <is>
          <t>Vendido</t>
        </is>
      </c>
      <c r="D59" s="4" t="inlineStr">
        <is>
          <t>5</t>
        </is>
      </c>
      <c r="E59" s="5" t="inlineStr">
        <is>
          <t>70.500,00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=HYPERLINK("https://www.leilaoonline.com.br/lote/detalhe/72259", "142")</f>
      </c>
      <c r="B60" s="4" t="s">
        <f>=HYPERLINK("https://www.leilaoonline.com.br/lote/detalhe/72259", "PIC-MBR-270-2020 - CATERPILLAR 785C, ANO: 2005 - SERÁ VENDIDO NO ESTADO DE CONSERVAÇÃO EM QUE SE ENCONTRA. LOCALIZAÇÃO: Itabirito/MG")</f>
      </c>
      <c r="C60" s="4" t="inlineStr">
        <is>
          <t>Vendido</t>
        </is>
      </c>
      <c r="D60" s="4" t="inlineStr">
        <is>
          <t>10</t>
        </is>
      </c>
      <c r="E60" s="5" t="inlineStr">
        <is>
          <t>177.500,00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=HYPERLINK("https://www.leilaoonline.com.br/lote/detalhe/72260", "155")</f>
      </c>
      <c r="B61" s="4" t="s">
        <f>=HYPERLINK("https://www.leilaoonline.com.br/lote/detalhe/72260", "SLB-035-2020 - Perfuratriz ATLAS COPCO PV235, ANO: 2015 - LOCALIZAÇÃO: Marabá/ PA")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113.000,00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=HYPERLINK("https://www.leilaoonline.com.br/lote/detalhe/72261", "156")</f>
      </c>
      <c r="B62" s="4" t="s">
        <f>=HYPERLINK("https://www.leilaoonline.com.br/lote/detalhe/72261", "SLB-036-2020 - Perfuratriz ATLAS COPCO PV235 ANO: 2015 - LOCALIZAÇÃO: Marabá/ PA")</f>
      </c>
      <c r="C62" s="4" t="inlineStr">
        <is>
          <t>Vendido</t>
        </is>
      </c>
      <c r="D62" s="4" t="inlineStr">
        <is>
          <t>5</t>
        </is>
      </c>
      <c r="E62" s="5" t="inlineStr">
        <is>
          <t>104.000,00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=HYPERLINK("https://www.leilaoonline.com.br/lote/detalhe/72262", "157")</f>
      </c>
      <c r="B63" s="4" t="s">
        <f>=HYPERLINK("https://www.leilaoonline.com.br/lote/detalhe/72262", "SLB-037-2020 - Perfuratriz ATLAS COPCO ROCD7, ANO: 2009 - LOCALIZAÇÃO: Marabá/ PA")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=HYPERLINK("https://www.leilaoonline.com.br/lote/detalhe/72218", "160")</f>
      </c>
      <c r="B64" s="4" t="s">
        <f>=HYPERLINK("https://www.leilaoonline.com.br/lote/detalhe/72218", "SSG-026-2020-IL23 - Torre de iluminação Atlas Copco QLTM2, ANO: 2014 - Localização: Canaã dos Carajás/ PA")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=HYPERLINK("https://www.leilaoonline.com.br/lote/detalhe/72253", "300")</f>
      </c>
      <c r="B65" s="4" t="s">
        <f>=HYPERLINK("https://www.leilaoonline.com.br/lote/detalhe/72253", "082-102-2020 -DETECTOR, ARRUELA, PARAFUSOS E OUTROS- VEJA DESCRITIVO DE ITENS ")</f>
      </c>
      <c r="C65" s="4" t="inlineStr">
        <is>
          <t>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=HYPERLINK("https://www.leilaoonline.com.br/lote/detalhe/72209", "306")</f>
      </c>
      <c r="B66" s="4" t="s">
        <f>=HYPERLINK("https://www.leilaoonline.com.br/lote/detalhe/72209", "082-139-2020- CALÇA DE PROTEÇÃO, LENTE OCULOS DE SEGURANÇA E OUTROS - VEJA DESCRITIVO DE ITENS 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=HYPERLINK("https://www.leilaoonline.com.br/lote/detalhe/72210", "309")</f>
      </c>
      <c r="B67" s="4" t="s">
        <f>=HYPERLINK("https://www.leilaoonline.com.br/lote/detalhe/72210", "082-142-2020 - ANEIS, PARAFUSOS, VALVULAS E OUTROS - VEJA DESCRITIVO DE ITENS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=HYPERLINK("https://www.leilaoonline.com.br/lote/detalhe/72211", "312")</f>
      </c>
      <c r="B68" s="4" t="s">
        <f>=HYPERLINK("https://www.leilaoonline.com.br/lote/detalhe/72211", "082-148-2020- BOBINA, ROTULAS COMPONENENTES E OUTROS - VEJA DESCRITIVO DE ITENS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=HYPERLINK("https://www.leilaoonline.com.br/lote/detalhe/72212", "313")</f>
      </c>
      <c r="B69" s="4" t="s">
        <f>=HYPERLINK("https://www.leilaoonline.com.br/lote/detalhe/72212", "082-151-2020- CHAPAS DE FIXAÇÃO, RASPADOR, CRIVOS E OUTROS- VEJA DESCRITIVO DE ITENS ")</f>
      </c>
      <c r="C69" s="4" t="inlineStr">
        <is>
          <t>Vendido</t>
        </is>
      </c>
      <c r="D69" s="4" t="inlineStr">
        <is>
          <t>35</t>
        </is>
      </c>
      <c r="E69" s="5" t="inlineStr">
        <is>
          <t>5.300,00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=HYPERLINK("https://www.leilaoonline.com.br/lote/detalhe/72213", "314")</f>
      </c>
      <c r="B70" s="4" t="s">
        <f>=HYPERLINK("https://www.leilaoonline.com.br/lote/detalhe/72213", "082-153-2020- APROX. 42 MTS - CABO POTENCIA MEDIA TENSAO;MATERIAL COBRE - LOC. VITORIA / ES")</f>
      </c>
      <c r="C70" s="4" t="inlineStr">
        <is>
          <t>Vendido</t>
        </is>
      </c>
      <c r="D70" s="4" t="inlineStr">
        <is>
          <t>55</t>
        </is>
      </c>
      <c r="E70" s="5" t="inlineStr">
        <is>
          <t>10.400,00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=HYPERLINK("https://www.leilaoonline.com.br/lote/detalhe/72214", "319")</f>
      </c>
      <c r="B71" s="4" t="s">
        <f>=HYPERLINK("https://www.leilaoonline.com.br/lote/detalhe/72214", "082-164-2020 - ELEMENTOS FILTRO, BATERIA P/ RADIO, PARAFUSOS E OUTROS - VEJA DESCRITIVO DE ITENS ")</f>
      </c>
      <c r="C71" s="4" t="inlineStr">
        <is>
          <t>Vendido</t>
        </is>
      </c>
      <c r="D71" s="4" t="inlineStr">
        <is>
          <t>32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=HYPERLINK("https://www.leilaoonline.com.br/lote/detalhe/72255", "325")</f>
      </c>
      <c r="B72" s="4" t="s">
        <f>=HYPERLINK("https://www.leilaoonline.com.br/lote/detalhe/72255", "082-182-2020 - SUPORTES COMPONETES, RODAS, PENEIRAS E OUTROS - VEJA DESCRITIVO DE ITENS ")</f>
      </c>
      <c r="C72" s="4" t="inlineStr">
        <is>
          <t>Vendido</t>
        </is>
      </c>
      <c r="D72" s="4" t="inlineStr">
        <is>
          <t>30</t>
        </is>
      </c>
      <c r="E72" s="5" t="inlineStr">
        <is>
          <t>6.400,00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=HYPERLINK("https://www.leilaoonline.com.br/lote/detalhe/72215", "326")</f>
      </c>
      <c r="B73" s="4" t="s">
        <f>=HYPERLINK("https://www.leilaoonline.com.br/lote/detalhe/72215", "082-187-2020- LANÇADEIRA. FUSIVEL, CAPA ROLAMENTO E OUTROS - VEJA DESCRITIVO DE ITENS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=HYPERLINK("https://www.leilaoonline.com.br/lote/detalhe/72256", "327")</f>
      </c>
      <c r="B74" s="4" t="s">
        <f>=HYPERLINK("https://www.leilaoonline.com.br/lote/detalhe/72256", "ACD-MRO-004-2020- PARAFUSOS, ROTULAS , CHAPAS E OUTROS - VEJA DESCRITIVO DE ITENS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=HYPERLINK("https://www.leilaoonline.com.br/lote/detalhe/72340", "331")</f>
      </c>
      <c r="B75" s="4" t="s">
        <f>=HYPERLINK("https://www.leilaoonline.com.br/lote/detalhe/72340", "CD- 160-2020- ELEMENTOS COMPONENTES, FILTRO FLUIDO E OUTROS- VEJA DESCRITIVO DE ITENS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=HYPERLINK("https://www.leilaoonline.com.br/lote/detalhe/72767", "332")</f>
      </c>
      <c r="B76" s="4" t="s">
        <f>=HYPERLINK("https://www.leilaoonline.com.br/lote/detalhe/72767", "CD-165-2020- FUSIVEL, INTERRUPTOR, MODULOS E OUTROS-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=HYPERLINK("https://www.leilaoonline.com.br/lote/detalhe/72263", "339")</f>
      </c>
      <c r="B77" s="4" t="s">
        <f>=HYPERLINK("https://www.leilaoonline.com.br/lote/detalhe/72263", "CKS-031-2020-  01 VIRA LEIRA - LOC. CARAJAS /PA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=HYPERLINK("https://www.leilaoonline.com.br/lote/detalhe/72217", "340")</f>
      </c>
      <c r="B78" s="4" t="s">
        <f>=HYPERLINK("https://www.leilaoonline.com.br/lote/detalhe/72217", "CKS-036-2020- AR CONDICIONADO CARRIRER, SPRINGER E OUTROS - VEJA DESCRITIVO DE ITENS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=HYPERLINK("https://www.leilaoonline.com.br/lote/detalhe/72768", "344")</f>
      </c>
      <c r="B79" s="4" t="s">
        <f>=HYPERLINK("https://www.leilaoonline.com.br/lote/detalhe/72768", "CKS- MRO-035-2020- BUCHAS, ANEIS , LANTERNAS E OUTROS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=HYPERLINK("https://www.leilaoonline.com.br/lote/detalhe/72219", "346")</f>
      </c>
      <c r="B80" s="4" t="s">
        <f>=HYPERLINK("https://www.leilaoonline.com.br/lote/detalhe/72219", "CKS- MRO-038-2020- APROX. 43  MOLAS, ITAIPU - LOC. CARAJAS / PA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=HYPERLINK("https://www.leilaoonline.com.br/lote/detalhe/72264", "347")</f>
      </c>
      <c r="B81" s="4" t="s">
        <f>=HYPERLINK("https://www.leilaoonline.com.br/lote/detalhe/72264", "CKS- MRO-039-2020- ROLAMENTOS, PARAFUSOS , BLOCOS E OUTROS - VEJA DESCRITIVO DE ITENS ")</f>
      </c>
      <c r="C81" s="4" t="inlineStr">
        <is>
          <t>Vendido</t>
        </is>
      </c>
      <c r="D81" s="4" t="inlineStr">
        <is>
          <t>17</t>
        </is>
      </c>
      <c r="E81" s="5" t="inlineStr">
        <is>
          <t>2.100,00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=HYPERLINK("https://www.leilaoonline.com.br/lote/detalhe/72265", "348")</f>
      </c>
      <c r="B82" s="4" t="s">
        <f>=HYPERLINK("https://www.leilaoonline.com.br/lote/detalhe/72265", "CKS-MRO-040-2020- RODA ACIONADA - VEJA DESCRITIVO DE ITENS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3.746,00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=HYPERLINK("https://www.leilaoonline.com.br/lote/detalhe/72220", "349")</f>
      </c>
      <c r="B83" s="4" t="s">
        <f>=HYPERLINK("https://www.leilaoonline.com.br/lote/detalhe/72220", "CKS-MRO-045-2020- ALTERNADOR, MANGUEIRAS E OUTROS - VEJA DESCRITIVO DE ITENS 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=HYPERLINK("https://www.leilaoonline.com.br/lote/detalhe/72221", "350")</f>
      </c>
      <c r="B84" s="4" t="s">
        <f>=HYPERLINK("https://www.leilaoonline.com.br/lote/detalhe/72221", "CKS-MRO-047-2020- PARAFUSOS - ARRUELA E OUTROS- VEJA DESCRITIVO DE ITENS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=HYPERLINK("https://www.leilaoonline.com.br/lote/detalhe/72267", "354")</f>
      </c>
      <c r="B85" s="4" t="s">
        <f>=HYPERLINK("https://www.leilaoonline.com.br/lote/detalhe/72267", "CPBS-012-2020- APROX. 30 KG ROLOS DE IMPACTO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=HYPERLINK("https://www.leilaoonline.com.br/lote/detalhe/72289", "358")</f>
      </c>
      <c r="B86" s="4" t="s">
        <f>=HYPERLINK("https://www.leilaoonline.com.br/lote/detalhe/72289", "FAB-066-2020- TELA PENEIRA , ENGRENAGENS E OUTROS - VEJA DESCRITIVO DE ITENS ")</f>
      </c>
      <c r="C86" s="4" t="inlineStr">
        <is>
          <t>Vendido</t>
        </is>
      </c>
      <c r="D86" s="4" t="inlineStr">
        <is>
          <t>21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=HYPERLINK("https://www.leilaoonline.com.br/lote/detalhe/72225", "370")</f>
      </c>
      <c r="B87" s="4" t="s">
        <f>=HYPERLINK("https://www.leilaoonline.com.br/lote/detalhe/72225", "ITA-035-2020- CADEIRAS FIXAS DIVERSAS - VEJA DESCRITIVO DE ITENS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=HYPERLINK("https://www.leilaoonline.com.br/lote/detalhe/72226", "371")</f>
      </c>
      <c r="B88" s="4" t="s">
        <f>=HYPERLINK("https://www.leilaoonline.com.br/lote/detalhe/72226", "ITA-036-2020- CADEIRAS GIRATORIAS DIVERSAS - VEJA DESCRITIVO DE ITENS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=HYPERLINK("https://www.leilaoonline.com.br/lote/detalhe/72274", "372")</f>
      </c>
      <c r="B89" s="4" t="s">
        <f>=HYPERLINK("https://www.leilaoonline.com.br/lote/detalhe/72274", "ITA-037-2020- CADEIRAS GIRATÓRIAS DIVERSAS - VEJA DESCRITIVO DE ITENS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=HYPERLINK("https://www.leilaoonline.com.br/lote/detalhe/72227", "373")</f>
      </c>
      <c r="B90" s="4" t="s">
        <f>=HYPERLINK("https://www.leilaoonline.com.br/lote/detalhe/72227", "ITA-040-2020- ARMARIO MESA FECHADO, GAVETEIRO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=HYPERLINK("https://www.leilaoonline.com.br/lote/detalhe/72275", "375")</f>
      </c>
      <c r="B91" s="4" t="s">
        <f>=HYPERLINK("https://www.leilaoonline.com.br/lote/detalhe/72275", "MARAB-031-2020- 01 CONTAINER METALICO - LOC. MARABÁ - PA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=HYPERLINK("https://www.leilaoonline.com.br/lote/detalhe/72277", "397")</f>
      </c>
      <c r="B92" s="4" t="s">
        <f>=HYPERLINK("https://www.leilaoonline.com.br/lote/detalhe/72277", "MUT-110-2020- ABRACADEIRA, ANEL TRAVA E OUTROS -  VEJA DESCRITIVO DE ITENS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=HYPERLINK("https://www.leilaoonline.com.br/lote/detalhe/72222", "406")</f>
      </c>
      <c r="B93" s="4" t="s">
        <f>=HYPERLINK("https://www.leilaoonline.com.br/lote/detalhe/72222", "TIG-040-2020 - TAMBOR DE CORREIA TRANSPORTADORA  - 3 PEÇAS SENDO 2 FABRICANTE MBR E 1 DO FABRICANTE FILSAN - LOCALIZAÇÃO: MANGARATIBA- RIO DE JANEIRO")</f>
      </c>
      <c r="C93" s="4" t="inlineStr">
        <is>
          <t>Não vendido</t>
        </is>
      </c>
      <c r="D93" s="4" t="inlineStr">
        <is>
          <t>31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=HYPERLINK("https://www.leilaoonline.com.br/lote/detalhe/72223", "407")</f>
      </c>
      <c r="B94" s="4" t="s">
        <f>=HYPERLINK("https://www.leilaoonline.com.br/lote/detalhe/72223", "TIG-039-2020 - 4 PEÇAS TAMBOR DE CORREIA TRANSPORTADORA - LOCALIZAÇÃO: MANGARATIBA- RIO DE JANEIRO")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3.400,00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=HYPERLINK("https://www.leilaoonline.com.br/lote/detalhe/72271", "409")</f>
      </c>
      <c r="B95" s="4" t="s">
        <f>=HYPERLINK("https://www.leilaoonline.com.br/lote/detalhe/72271", "TIG-031-2020 - PARAFUSO, SEGMENTO E OUTROS - VEJA DESCRITIVO DE ITENS - LOCALIZAÇÃO: MANGARATIBA- RIO DE JANEIRO")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=HYPERLINK("https://www.leilaoonline.com.br/lote/detalhe/72224", "410")</f>
      </c>
      <c r="B96" s="4" t="s">
        <f>=HYPERLINK("https://www.leilaoonline.com.br/lote/detalhe/72224", "TIG-030-2020 - 1 PEÇA REDUTOR DE GIRO DA CN01, FABRICANTE: POHLIG HEC - LOCALIZAÇÃO: MANGARATIBA- RIO DE JANEIRO")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=HYPERLINK("https://www.leilaoonline.com.br/lote/detalhe/72272", "414")</f>
      </c>
      <c r="B97" s="4" t="s">
        <f>=HYPERLINK("https://www.leilaoonline.com.br/lote/detalhe/72272", "TIG-024-2020 - LAMINA RASPADORA, ROLAMENTO - VEJA DESCRITIVO DE ITENS - LOCALIZAÇÃO: MANGARATIBA- RIO DE JANEIRO")</f>
      </c>
      <c r="C97" s="4" t="inlineStr">
        <is>
          <t>Vendido</t>
        </is>
      </c>
      <c r="D97" s="4" t="inlineStr">
        <is>
          <t>25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=HYPERLINK("https://www.leilaoonline.com.br/lote/detalhe/72273", "415")</f>
      </c>
      <c r="B98" s="4" t="s">
        <f>=HYPERLINK("https://www.leilaoonline.com.br/lote/detalhe/72273", "TIG-023-2020 - PARTES E PECAS; NOME DO ITEM: REFIL VEDAÇÃO; APLICAÇÃO: TRANSPORTADOR CORREIA - VEJA DESCRITIVO DE ITENS - LOCALIZAÇÃO: MANGARATIBA- RIO DE JANEIRO")</f>
      </c>
      <c r="C98" s="4" t="inlineStr">
        <is>
          <t>Vendido</t>
        </is>
      </c>
      <c r="D98" s="4" t="inlineStr">
        <is>
          <t>3</t>
        </is>
      </c>
      <c r="E98" s="5" t="inlineStr">
        <is>
          <t>838,00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=HYPERLINK("https://www.leilaoonline.com.br/lote/detalhe/72278", "450")</f>
      </c>
      <c r="B99" s="4" t="s">
        <f>=HYPERLINK("https://www.leilaoonline.com.br/lote/detalhe/72278", "MUT-118-2020- CORREIAS, MANGUEIRAS E OUTROS- VEJA DESCRITIVO DE ITENS ")</f>
      </c>
      <c r="C99" s="4" t="inlineStr">
        <is>
          <t>Vendido</t>
        </is>
      </c>
      <c r="D99" s="4" t="inlineStr">
        <is>
          <t>5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=HYPERLINK("https://www.leilaoonline.com.br/lote/detalhe/72279", "453")</f>
      </c>
      <c r="B100" s="4" t="s">
        <f>=HYPERLINK("https://www.leilaoonline.com.br/lote/detalhe/72279", "MUT-121-2020- Conjunto de parafusos, Peças e acessórios de filtros e outros - VEJA DESCRITIVO DE ITENS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=HYPERLINK("https://www.leilaoonline.com.br/lote/detalhe/72228", "457")</f>
      </c>
      <c r="B101" s="4" t="s">
        <f>=HYPERLINK("https://www.leilaoonline.com.br/lote/detalhe/72228", "MUT-136-2020- ANEIS, DISCOS E OUTROS -  VEJA DESCRITIVO DE ITENS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=HYPERLINK("https://www.leilaoonline.com.br/lote/detalhe/72229", "458")</f>
      </c>
      <c r="B102" s="4" t="s">
        <f>=HYPERLINK("https://www.leilaoonline.com.br/lote/detalhe/72229", "MUT-138-2020- FILTRO FLUIDO OLEO HIDR, ROLAMENTOS E OUTROS - VEJA DESCRITIVO DE ITENS 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=HYPERLINK("https://www.leilaoonline.com.br/lote/detalhe/72230", "459")</f>
      </c>
      <c r="B103" s="4" t="s">
        <f>=HYPERLINK("https://www.leilaoonline.com.br/lote/detalhe/72230", "MUT-140-2020- POLTRONAS DIVERSAS - VEJA DESCRITIVO DE ITENS 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=HYPERLINK("https://www.leilaoonline.com.br/lote/detalhe/72231", "460")</f>
      </c>
      <c r="B104" s="4" t="s">
        <f>=HYPERLINK("https://www.leilaoonline.com.br/lote/detalhe/72231", "MUT-143-2020- TRANSMISSOR PRESSAO, ADAPTADOR E OUTROS - VEJA DESCRITIVO DE ITENS 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=HYPERLINK("https://www.leilaoonline.com.br/lote/detalhe/72232", "461")</f>
      </c>
      <c r="B105" s="4" t="s">
        <f>=HYPERLINK("https://www.leilaoonline.com.br/lote/detalhe/72232", "MUT-144-2020- VEDACAO PLANA, FILTRO FLUIDO E OUTROS - VEJA DESCRITIVO DE ITENS 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=HYPERLINK("https://www.leilaoonline.com.br/lote/detalhe/72280", "462")</f>
      </c>
      <c r="B106" s="4" t="s">
        <f>=HYPERLINK("https://www.leilaoonline.com.br/lote/detalhe/72280", "MUT-145-2020- VEDACAO PLANA, PLACA COMPONENTE E OUTROS - VEJA DESCRITIVO DE ITENS ")</f>
      </c>
      <c r="C106" s="4" t="inlineStr">
        <is>
          <t>Vendido</t>
        </is>
      </c>
      <c r="D106" s="4" t="inlineStr">
        <is>
          <t>32</t>
        </is>
      </c>
      <c r="E106" s="5" t="inlineStr">
        <is>
          <t>4.400,00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=HYPERLINK("https://www.leilaoonline.com.br/lote/detalhe/72233", "463")</f>
      </c>
      <c r="B107" s="4" t="s">
        <f>=HYPERLINK("https://www.leilaoonline.com.br/lote/detalhe/72233", "MUT-MBR-142-2020- GAVETEIROS DIVERSOS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=HYPERLINK("https://www.leilaoonline.com.br/lote/detalhe/72281", "468")</f>
      </c>
      <c r="B108" s="4" t="s">
        <f>=HYPERLINK("https://www.leilaoonline.com.br/lote/detalhe/72281", "SFH-015-2020- KITS CONTATO, BUCHAS E OUTROS - VEJA DESCRITIVO DE ITENS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=HYPERLINK("https://www.leilaoonline.com.br/lote/detalhe/72282", "470")</f>
      </c>
      <c r="B109" s="4" t="s">
        <f>=HYPERLINK("https://www.leilaoonline.com.br/lote/detalhe/72282", "SFH-016-2020- ARRUELAS PLANAS, CORREIAS LISAS E OUTROS - VEJA DESCRITIVO DE ITENS 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=HYPERLINK("https://www.leilaoonline.com.br/lote/detalhe/72283", "473")</f>
      </c>
      <c r="B110" s="4" t="s">
        <f>=HYPERLINK("https://www.leilaoonline.com.br/lote/detalhe/72283", "SLB-033-2020- FILTRO OLEO, AMORTECEDORES E OUTROS - VEJA DESCRITIVO DE ITENS 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=HYPERLINK("https://www.leilaoonline.com.br/lote/detalhe/72234", "474")</f>
      </c>
      <c r="B111" s="4" t="s">
        <f>=HYPERLINK("https://www.leilaoonline.com.br/lote/detalhe/72234", "SLB-042-2020- VENTILADOR ARREFECIMENTO, PORTA INJETOR E OUTROS - VEJA DESCRITIVO DE ITENS 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=HYPERLINK("https://www.leilaoonline.com.br/lote/detalhe/72235", "475")</f>
      </c>
      <c r="B112" s="4" t="s">
        <f>=HYPERLINK("https://www.leilaoonline.com.br/lote/detalhe/72235", "SLB-043-2020- 01 TACOMETRO 1124136 CATERPILLAR- LOC. Marabá/ PA")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=HYPERLINK("https://www.leilaoonline.com.br/lote/detalhe/72236", "476")</f>
      </c>
      <c r="B113" s="4" t="s">
        <f>=HYPERLINK("https://www.leilaoonline.com.br/lote/detalhe/72236", "SLB-044-2020- BUCHAS, ENGRENAGENS E OUTROS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=HYPERLINK("https://www.leilaoonline.com.br/lote/detalhe/72237", "477")</f>
      </c>
      <c r="B114" s="4" t="s">
        <f>=HYPERLINK("https://www.leilaoonline.com.br/lote/detalhe/72237", "SLB-045-202O- BLOCOS CONTATOS, CAIXA MANCAL  E OUTROS - VEJA DESCRITIVO DE ITENS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=HYPERLINK("https://www.leilaoonline.com.br/lote/detalhe/72238", "478")</f>
      </c>
      <c r="B115" s="4" t="s">
        <f>=HYPERLINK("https://www.leilaoonline.com.br/lote/detalhe/72238", "SLB-046-2020- LAMPADAS COMPONENTE, PARAFUSOS E OUTROS -VEJA DESCRITIVO DE ITENS 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=HYPERLINK("https://www.leilaoonline.com.br/lote/detalhe/72239", "484")</f>
      </c>
      <c r="B116" s="4" t="s">
        <f>=HYPERLINK("https://www.leilaoonline.com.br/lote/detalhe/72239", "SLS-MRO-111-2020- BOTAO COMANDO , ARRUELA ACO 130MM 175MM E OUTROS - VEJA DESCRITIVO DE ITENS 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900,00</t>
        </is>
      </c>
      <c r="F116" s="4" t="inlineStr">
        <is>
          <t>400.00</t>
        </is>
      </c>
    </row>
    <row collapsed="false" customFormat="false" customHeight="false" hidden="false" ht="12.1" outlineLevel="0" r="117">
      <c r="A117" s="5" t="s">
        <f>=HYPERLINK("https://www.leilaoonline.com.br/lote/detalhe/72240", "486")</f>
      </c>
      <c r="B117" s="4" t="s">
        <f>=HYPERLINK("https://www.leilaoonline.com.br/lote/detalhe/72240", "SLS-MRO-214-2020- MANGUEIRA AR , ENGRENAGEM E OUTROS - VEJA DESCRITIVO DE ITENS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=HYPERLINK("https://www.leilaoonline.com.br/lote/detalhe/72241", "487")</f>
      </c>
      <c r="B118" s="4" t="s">
        <f>=HYPERLINK("https://www.leilaoonline.com.br/lote/detalhe/72241", "SSG-025-2020-MRO- MODULOS, ADAPTADORES E OUTROS- VEJA DESCRITIVO DE ITENS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=HYPERLINK("https://www.leilaoonline.com.br/lote/detalhe/72242", "488")</f>
      </c>
      <c r="B119" s="4" t="s">
        <f>=HYPERLINK("https://www.leilaoonline.com.br/lote/detalhe/72242", "SSG-027-2020-MRO- ABRACADEIRA A5845 ATLAS COPCO, KIT COMPONENTE E OUTROS - VEJA DESCRITIVO DE ITENS 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=HYPERLINK("https://www.leilaoonline.com.br/lote/detalhe/72243", "489")</f>
      </c>
      <c r="B120" s="4" t="s">
        <f>=HYPERLINK("https://www.leilaoonline.com.br/lote/detalhe/72243", "SSG-028-2020-MRO- RETENTOR , PARAFUSOS , MANGUEIRAS E OUTROS - VEJA DESCRITIVO DE ITENS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=HYPERLINK("https://www.leilaoonline.com.br/lote/detalhe/72244", "490")</f>
      </c>
      <c r="B121" s="4" t="s">
        <f>=HYPERLINK("https://www.leilaoonline.com.br/lote/detalhe/72244", "SSG-029-2020-MRO- CONECTOR , KIT MANUTENÇÃO, TRANSFORMADOR E OUTROS - VEJA DESCRITIVO DE ITENS 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=HYPERLINK("https://www.leilaoonline.com.br/lote/detalhe/72245", "491")</f>
      </c>
      <c r="B122" s="4" t="s">
        <f>=HYPERLINK("https://www.leilaoonline.com.br/lote/detalhe/72245", "SSG-030-2020-MRO- CHAVE COMPONENTE, VALVULAS, FILTROS E OUTROS - VEJA DESCRITIVO DE ITENS ")</f>
      </c>
      <c r="C122" s="4" t="inlineStr">
        <is>
          <t>Vendido</t>
        </is>
      </c>
      <c r="D122" s="4" t="inlineStr">
        <is>
          <t>10</t>
        </is>
      </c>
      <c r="E122" s="5" t="inlineStr">
        <is>
          <t>2.367,00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=HYPERLINK("https://www.leilaoonline.com.br/lote/detalhe/72622", "492")</f>
      </c>
      <c r="B123" s="4" t="s">
        <f>=HYPERLINK("https://www.leilaoonline.com.br/lote/detalhe/72622", "SSG-034-2020-MRO - ESCOVA, BATENTE, CONECTOR E OUTROS -VEJA DESCRITIVO DE ITENS - LOCALIZAÇÃO: CANAÃ DOS CARAJÁS/ PA")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=HYPERLINK("https://www.leilaoonline.com.br/lote/detalhe/72292", "500")</f>
      </c>
      <c r="B124" s="4" t="s">
        <f>=HYPERLINK("https://www.leilaoonline.com.br/lote/detalhe/72292", "082-002-2021- APROX. 21-  ROLO LATERAL F 204-350MM ZPMC- LOC. VITORIA /ES 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=HYPERLINK("https://www.leilaoonline.com.br/lote/detalhe/72293", "501")</f>
      </c>
      <c r="B125" s="4" t="s">
        <f>=HYPERLINK("https://www.leilaoonline.com.br/lote/detalhe/72293", "082-003-2021- CUBOS, VALVULAS , ADAPTADORES E OUTROS- VEJA DESCRITIVO DE ITENS ")</f>
      </c>
      <c r="C125" s="4" t="inlineStr">
        <is>
          <t>Vendido</t>
        </is>
      </c>
      <c r="D125" s="4" t="inlineStr">
        <is>
          <t>23</t>
        </is>
      </c>
      <c r="E125" s="5" t="inlineStr">
        <is>
          <t>4.714,00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=HYPERLINK("https://www.leilaoonline.com.br/lote/detalhe/72295", "502")</f>
      </c>
      <c r="B126" s="4" t="s">
        <f>=HYPERLINK("https://www.leilaoonline.com.br/lote/detalhe/72295", "082-004-2021- CAVALETES, EIXOS COMPONENTES E OUTROS - VEJA DESCRITIVO DE ITENS - LOC. VITÓRIA/ES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4.884,00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=HYPERLINK("https://www.leilaoonline.com.br/lote/detalhe/72296", "503")</f>
      </c>
      <c r="B127" s="4" t="s">
        <f>=HYPERLINK("https://www.leilaoonline.com.br/lote/detalhe/72296", "082-005-2021- CAIXA DISTRIBUIÇÃO, ENGRENAGENS E OUTROS - VEJA DESCRITIVO DE ITENS - LOC. VITORIA/ES")</f>
      </c>
      <c r="C127" s="4" t="inlineStr">
        <is>
          <t>Vendido</t>
        </is>
      </c>
      <c r="D127" s="4" t="inlineStr">
        <is>
          <t>90</t>
        </is>
      </c>
      <c r="E127" s="5" t="inlineStr">
        <is>
          <t>18.900,00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=HYPERLINK("https://www.leilaoonline.com.br/lote/detalhe/72298", "504")</f>
      </c>
      <c r="B128" s="4" t="s">
        <f>=HYPERLINK("https://www.leilaoonline.com.br/lote/detalhe/72298", "082-009-2021- PLACA DESGASTE, SAPATA E OUTROS -VEJA DESCRITIVO DE ITENS - LOC. VITORIA/ ES ")</f>
      </c>
      <c r="C128" s="4" t="inlineStr">
        <is>
          <t>Vendido</t>
        </is>
      </c>
      <c r="D128" s="4" t="inlineStr">
        <is>
          <t>53</t>
        </is>
      </c>
      <c r="E128" s="5" t="inlineStr">
        <is>
          <t>9.500,00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=HYPERLINK("https://www.leilaoonline.com.br/lote/detalhe/72304", "507")</f>
      </c>
      <c r="B129" s="4" t="s">
        <f>=HYPERLINK("https://www.leilaoonline.com.br/lote/detalhe/72304", "082-124-2020- LUVA EMENDA, BUCHA, PARAFUSOS E OUTROS -  VEJA DESCRITIVO DE ITENS - LOC. VITORIA/ES")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=HYPERLINK("https://www.leilaoonline.com.br/lote/detalhe/72306", "508")</f>
      </c>
      <c r="B130" s="4" t="s">
        <f>=HYPERLINK("https://www.leilaoonline.com.br/lote/detalhe/72306", "082-130-2020- CONTATOR , VEDAÇÃO, CABOS E OUTROS - VEJA DESCRITIVO DE ITENS - LOC. VITORIA/ES")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2.700,00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=HYPERLINK("https://www.leilaoonline.com.br/lote/detalhe/72399", "509")</f>
      </c>
      <c r="B131" s="4" t="s">
        <f>=HYPERLINK("https://www.leilaoonline.com.br/lote/detalhe/72399", "082-178-2020 - ESCOVA, BUCHA, RELE E OUTROS - VEJA DESCRITIVO DE ITENS - LOC. VITÓRIA/ ES")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=HYPERLINK("https://www.leilaoonline.com.br/lote/detalhe/72400", "510")</f>
      </c>
      <c r="B132" s="4" t="s">
        <f>=HYPERLINK("https://www.leilaoonline.com.br/lote/detalhe/72400", "082-183-2020 - RODA, TUBO, ROLETE E OUTROS - VEJA DESCRITIVO DE ITENS - LOC. VITÓRIA/ES")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=HYPERLINK("https://www.leilaoonline.com.br/lote/detalhe/72401", "511")</f>
      </c>
      <c r="B133" s="4" t="s">
        <f>=HYPERLINK("https://www.leilaoonline.com.br/lote/detalhe/72401", "082-186-2020 - BOBINA, FUSÍVEL, TOMADA E OUTROS - VEJA DESCRITIVO DE ITENS - LOC. VITÓRIA/ES")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=HYPERLINK("https://www.leilaoonline.com.br/lote/detalhe/72402", "512")</f>
      </c>
      <c r="B134" s="4" t="s">
        <f>=HYPERLINK("https://www.leilaoonline.com.br/lote/detalhe/72402", "082-198-2020 - ENGRENAGEM, EIXO, CHAPA E OUTROS - VEJA DESCRITIVO DE ITENS - LOC. VITÓRIA/ES")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=HYPERLINK("https://www.leilaoonline.com.br/lote/detalhe/72403", "513")</f>
      </c>
      <c r="B135" s="4" t="s">
        <f>=HYPERLINK("https://www.leilaoonline.com.br/lote/detalhe/72403", "082-199-2020 - TUBO, EIXO, RESISTOR E OUTROS - VEJA DESCRITIVO DE ITENS - LOC. VITÓRIA/ES")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=HYPERLINK("https://www.leilaoonline.com.br/lote/detalhe/72404", "514")</f>
      </c>
      <c r="B136" s="4" t="s">
        <f>=HYPERLINK("https://www.leilaoonline.com.br/lote/detalhe/72404", "082-202-2020 - MANCAL, EIXO, FUSÍVEL E OUTROS - VEJA DESCRITIVO DE ITENS - LOC. VITÓRIA/ES")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=HYPERLINK("https://www.leilaoonline.com.br/lote/detalhe/72405", "515")</f>
      </c>
      <c r="B137" s="4" t="s">
        <f>=HYPERLINK("https://www.leilaoonline.com.br/lote/detalhe/72405", "082-203-2020 - ISOLADOR, ENGRENAGEM, PINO E OUTROS - VEJA DESCRITIVO DE ITENS - LOC. VITÓRIA/ES")</f>
      </c>
      <c r="C137" s="4" t="inlineStr">
        <is>
          <t>Vendido</t>
        </is>
      </c>
      <c r="D137" s="4" t="inlineStr">
        <is>
          <t>32</t>
        </is>
      </c>
      <c r="E137" s="5" t="inlineStr">
        <is>
          <t>6.800,00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=HYPERLINK("https://www.leilaoonline.com.br/lote/detalhe/72406", "516")</f>
      </c>
      <c r="B138" s="4" t="s">
        <f>=HYPERLINK("https://www.leilaoonline.com.br/lote/detalhe/72406", "082-204-2020 - VÁLVULA, BUCHA, ACOPLAMENTO E OUTROS - VEJA DESCRITIVO DE ITENS - LOC. VITÓRIA/ES")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5.800,00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=HYPERLINK("https://www.leilaoonline.com.br/lote/detalhe/72407", "517")</f>
      </c>
      <c r="B139" s="4" t="s">
        <f>=HYPERLINK("https://www.leilaoonline.com.br/lote/detalhe/72407", "082-207-2020 - FILTRO, MANGUEIRA, BOBINA E OUTROS - VEJA DESCRITIVO DE ITENS - LOC. VITÓRIA/ES")</f>
      </c>
      <c r="C139" s="4" t="inlineStr">
        <is>
          <t>Não vendido</t>
        </is>
      </c>
      <c r="D139" s="4" t="inlineStr">
        <is>
          <t>19</t>
        </is>
      </c>
      <c r="E139" s="5" t="inlineStr">
        <is>
          <t>2.300,00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=HYPERLINK("https://www.leilaoonline.com.br/lote/detalhe/72408", "518")</f>
      </c>
      <c r="B140" s="4" t="s">
        <f>=HYPERLINK("https://www.leilaoonline.com.br/lote/detalhe/72408", "082-217-2020 - TAMBOR, MANGUEIRA, CAVA, DISCO E OUTROS - VEJA DESCRITIVO DE ITENS - LOC. VITÓRIA/ES")</f>
      </c>
      <c r="C140" s="4" t="inlineStr">
        <is>
          <t>Vendido</t>
        </is>
      </c>
      <c r="D140" s="4" t="inlineStr">
        <is>
          <t>49</t>
        </is>
      </c>
      <c r="E140" s="5" t="inlineStr">
        <is>
          <t>9.650,00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=HYPERLINK("https://www.leilaoonline.com.br/lote/detalhe/72419", "519")</f>
      </c>
      <c r="B141" s="4" t="s">
        <f>=HYPERLINK("https://www.leilaoonline.com.br/lote/detalhe/72419", "CD-192-2020 - PINO, BUCHA, GRAMPO E OUTROS - VEJA DESCRITIVO DE ITENS - LOC. Barão de Cocais/Minas Gerais")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=HYPERLINK("https://www.leilaoonline.com.br/lote/detalhe/72421", "520")</f>
      </c>
      <c r="B142" s="4" t="s">
        <f>=HYPERLINK("https://www.leilaoonline.com.br/lote/detalhe/72421", "CD-193-2020 - GAXETA, ACOPLAMENTO E OUTROS - VEJA DESCRITIVO DE ITENS - LOC. BARÃO DE COCAIS/MINAS GERAIS")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1.187,00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=HYPERLINK("https://www.leilaoonline.com.br/lote/detalhe/72423", "521")</f>
      </c>
      <c r="B143" s="4" t="s">
        <f>=HYPERLINK("https://www.leilaoonline.com.br/lote/detalhe/72423", "CD-194-2020 - APROX. 1.272 PEÇAS DE CALIBRA;148E-22-00021 - 3A DESENHO, FABRICANTE SUMIN - LOC. BARÃO DE COCAIS/MINAS GERAIS")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=HYPERLINK("https://www.leilaoonline.com.br/lote/detalhe/72427", "522")</f>
      </c>
      <c r="B144" s="4" t="s">
        <f>=HYPERLINK("https://www.leilaoonline.com.br/lote/detalhe/72427", "CD-204-2020 - ABRAÇADEIRA, ROLAMENTO, BUCHA  E OUTROS - VEJA DESCRITIVO DE ITENS - LOC. BARÃO DE COCAIS/MINAS GERAIS")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=HYPERLINK("https://www.leilaoonline.com.br/lote/detalhe/72428", "523")</f>
      </c>
      <c r="B145" s="4" t="s">
        <f>=HYPERLINK("https://www.leilaoonline.com.br/lote/detalhe/72428", "CD-205-2020 - FUSÍVEL, DISJUNTOR, LÂMPADA, TOMADA E OUTROS - VEJA DESCRITIVO DE ITENS - LOC. BARÃO DE COCAIS/MINAS GERAIS")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=HYPERLINK("https://www.leilaoonline.com.br/lote/detalhe/72429", "524")</f>
      </c>
      <c r="B146" s="4" t="s">
        <f>=HYPERLINK("https://www.leilaoonline.com.br/lote/detalhe/72429", "CD-206-2020 - INTERRUPTOR, CONECTOR, FUSÍVEL E OUTROS - VEJA DESCRITIVO DE ITENS - LOC. BARÃO DE COCAIS/MINAS GERAIS")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=HYPERLINK("https://www.leilaoonline.com.br/lote/detalhe/72433", "525")</f>
      </c>
      <c r="B147" s="4" t="s">
        <f>=HYPERLINK("https://www.leilaoonline.com.br/lote/detalhe/72433", "CD-207-2020, BUCHA, ROLAMENTO, ABRAÇADEIRA E OUTROS - VEJA DESCRITIVO DE ITENS - LOC. BARÃO DE COCAIS/MINAS GERAIS")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=HYPERLINK("https://www.leilaoonline.com.br/lote/detalhe/72436", "526")</f>
      </c>
      <c r="B148" s="4" t="s">
        <f>=HYPERLINK("https://www.leilaoonline.com.br/lote/detalhe/72436", "CD-208-2020 - ROLAMENTO, MANGUEIRA, ANEL E OUTROS - VEJA DESCRITIVO DE ITENS - LOC. BARÃO DE COCAIS/MINAS GERAIS")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=HYPERLINK("https://www.leilaoonline.com.br/lote/detalhe/72439", "527")</f>
      </c>
      <c r="B149" s="4" t="s">
        <f>=HYPERLINK("https://www.leilaoonline.com.br/lote/detalhe/72439", "CKS-ATI-004-2021 - 6 PEÇAS DE ESPREGUIÇADEIRA TERRACA - LOCALIZAÇÃO: PARAUAPEBAS - PARÁ")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=HYPERLINK("https://www.leilaoonline.com.br/lote/detalhe/72441", "528")</f>
      </c>
      <c r="B150" s="4" t="s">
        <f>=HYPERLINK("https://www.leilaoonline.com.br/lote/detalhe/72441", "CKS-ATI-005-2021 - 1 ESTEIRA TECHNOLOGY MODELOR UN JOG 500 Ano: 2010 - 220V E 1 ESTEIRA RUN FORMA LT  ; MARCA - TECHONOFITINESS Ano: 2011- 220 V - LOC. PARAUAPEBAS - PARÁ")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=HYPERLINK("https://www.leilaoonline.com.br/lote/detalhe/72457", "529")</f>
      </c>
      <c r="B151" s="4" t="s">
        <f>=HYPERLINK("https://www.leilaoonline.com.br/lote/detalhe/72457", "CKS-ATI-006-2021 - CHURRASQUEIRA GAS QUEIMADOR GAVETA FGG3 MARCA CROYDON ANO 2011 - LOCALIZAÇÃO: PARAUAPEBAS - PARÁ")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=HYPERLINK("https://www.leilaoonline.com.br/lote/detalhe/72459", "530")</f>
      </c>
      <c r="B152" s="4" t="s">
        <f>=HYPERLINK("https://www.leilaoonline.com.br/lote/detalhe/72459", "CKS-MRO-001-2021 - 1 PEÇA TAMPA 2222615 SCANIA - LOCALIZAÇÃO: CURIONÓPOLIS - PA")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=HYPERLINK("https://www.leilaoonline.com.br/lote/detalhe/72462", "531")</f>
      </c>
      <c r="B153" s="4" t="s">
        <f>=HYPERLINK("https://www.leilaoonline.com.br/lote/detalhe/72462", "CKS-MRO-002-2021 - MANOMETRO, MANGUEIRA E OUTROS - VEJA DESCRITIVO DE ITENS - LOCALIZAÇÃO: PARAUAPEBAS - PARÁ")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=HYPERLINK("https://www.leilaoonline.com.br/lote/detalhe/72465", "532")</f>
      </c>
      <c r="B154" s="4" t="s">
        <f>=HYPERLINK("https://www.leilaoonline.com.br/lote/detalhe/72465", "CKS-MRO-007-2021 - DISJUNTOR, FILTRO, LUVA E OUTROS - VEJA DESCRITIVO DE ITENS - LOCALIZAÇÃO: PARAUAPEBAS - PARÁ")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=HYPERLINK("https://www.leilaoonline.com.br/lote/detalhe/72468", "533")</f>
      </c>
      <c r="B155" s="4" t="s">
        <f>=HYPERLINK("https://www.leilaoonline.com.br/lote/detalhe/72468", "CKS-MRO-008-2021 -  VÁLVULA E FUSÍVEL - VEJA DESCRITIVO DE ITENS - LOCALIZAÇÃO: PARAUAPEBAS - PARÁ")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=HYPERLINK("https://www.leilaoonline.com.br/lote/detalhe/72519", "534")</f>
      </c>
      <c r="B156" s="4" t="s">
        <f>=HYPERLINK("https://www.leilaoonline.com.br/lote/detalhe/72519", "CKS-MRO-009-2021 - 12 PARES DE CALÇADO SEGURANCA 35 PU BIDENSID, FABRICANTE: MARLUVAS - LOCALIZAÇÃO: PARAUAPEBAS - PARÁ")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=HYPERLINK("https://www.leilaoonline.com.br/lote/detalhe/72520", "535")</f>
      </c>
      <c r="B157" s="4" t="s">
        <f>=HYPERLINK("https://www.leilaoonline.com.br/lote/detalhe/72520", "CKS-MRO-025-2020 - CABO COMPONENTE - VEJA DESCRITIVO DE ITENS - LOCALIZAÇÃO: PARAUAPEBAS - PA")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=HYPERLINK("https://www.leilaoonline.com.br/lote/detalhe/72521", "536")</f>
      </c>
      <c r="B158" s="4" t="s">
        <f>=HYPERLINK("https://www.leilaoonline.com.br/lote/detalhe/72521", "CKS-MRO-027-2020 - LUVA, CALÇA PROFISSIONAL E OUTROS - VEJA DESCRITIVO DE ITENS - LOCALIZAÇÃO: PARAUAPEBAS - 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=HYPERLINK("https://www.leilaoonline.com.br/lote/detalhe/72522", "537")</f>
      </c>
      <c r="B159" s="4" t="s">
        <f>=HYPERLINK("https://www.leilaoonline.com.br/lote/detalhe/72522", "CKS-MRO-048-2020 - BUCHA, RETENTOR, ANEL, BOMBA E OUTROS - VEJA DESCRITIVO DE ITENS - LOCALIZAÇÃO: PARAUAPEBAS - PA")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=HYPERLINK("https://www.leilaoonline.com.br/lote/detalhe/72523", "538")</f>
      </c>
      <c r="B160" s="4" t="s">
        <f>=HYPERLINK("https://www.leilaoonline.com.br/lote/detalhe/72523", "CKS-MRO-049-2020 - ANEL, RETENTOR, LUVA E  OUTROS - VEJA DESCRITIVO DE ITENS - LOCALIZAÇÃO: PARAUAPEBAS - PARÁ")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=HYPERLINK("https://www.leilaoonline.com.br/lote/detalhe/72524", "539")</f>
      </c>
      <c r="B161" s="4" t="s">
        <f>=HYPERLINK("https://www.leilaoonline.com.br/lote/detalhe/72524", "CKS-MRO-050-2020 - 2 PEÇAS DE VALVULA AR 2185839 SCANIA - LOCALIZAÇÃO: CURIONÓPOLIS - PA")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=HYPERLINK("https://www.leilaoonline.com.br/lote/detalhe/72525", "540")</f>
      </c>
      <c r="B162" s="4" t="s">
        <f>=HYPERLINK("https://www.leilaoonline.com.br/lote/detalhe/72525", "CKS-MRO-051-2020 - CABO, FILTRO, REBOLO E OUTROS - VEJA DESCRITIVO DE ITENS - LOCALIZAÇÃO: PARAUAPEBAS - PARÁ")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=HYPERLINK("https://www.leilaoonline.com.br/lote/detalhe/72526", "541")</f>
      </c>
      <c r="B163" s="4" t="s">
        <f>=HYPERLINK("https://www.leilaoonline.com.br/lote/detalhe/72526", "CPBS-016-2020 - CAIXA ROLAMENTO E VÁLVULAS - VEJA DESCRITIVO DE ITENS - LOCALIZAÇÃO: ITAGUAI - PORTO DE SEPETIBA/ RJ")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=HYPERLINK("https://www.leilaoonline.com.br/lote/detalhe/72527", "542")</f>
      </c>
      <c r="B164" s="4" t="s">
        <f>=HYPERLINK("https://www.leilaoonline.com.br/lote/detalhe/72527", "FAB-68-2020 - PARAFUSO, PORCA, ESCOVA E OUTROS - VEJA DESCRITIVO DE ITENS - LOCALIZAÇÃO: CONGONHAS / MG")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=HYPERLINK("https://www.leilaoonline.com.br/lote/detalhe/72528", "543")</f>
      </c>
      <c r="B165" s="4" t="s">
        <f>=HYPERLINK("https://www.leilaoonline.com.br/lote/detalhe/72528", "GOV-085-2020 - VEDAÇÃO, RELE COMPONENTE E OUTROS - VEJA DESCRITIVO DE ITENS - LOCALIZAÇÃO: GOVERNADOR VALADARES/ MG")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=HYPERLINK("https://www.leilaoonline.com.br/lote/detalhe/72529", "544")</f>
      </c>
      <c r="B166" s="4" t="s">
        <f>=HYPERLINK("https://www.leilaoonline.com.br/lote/detalhe/72529", "GOV-086-2020 - VEDAÇÃO, CHAPA, LÂMPADA E OUTROS - VEJA DESCRITIVO DE ITENS - LOCALIZAÇÃO: GOVERNADOR VALADARES/ MG")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=HYPERLINK("https://www.leilaoonline.com.br/lote/detalhe/72530", "545")</f>
      </c>
      <c r="B167" s="4" t="s">
        <f>=HYPERLINK("https://www.leilaoonline.com.br/lote/detalhe/72530", "GOV-087-2020 - 19 PEÇAS FILTRO FLUID AR 3 A 5,3MIC, FABRICANTE PARKER - LOCALIZAÇÃO: GOVERNADOR VALADARES/ MG")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=HYPERLINK("https://www.leilaoonline.com.br/lote/detalhe/72531", "546")</f>
      </c>
      <c r="B168" s="4" t="s">
        <f>=HYPERLINK("https://www.leilaoonline.com.br/lote/detalhe/72531", "GOV-088-2020 - RETENTOR, FILTRO E OUTRO - VEJA DESCRITIVO DE ITENS - LOCALIZAÇÃO: GOVERNADOR VALADARES/ 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=HYPERLINK("https://www.leilaoonline.com.br/lote/detalhe/72532", "547")</f>
      </c>
      <c r="B169" s="4" t="s">
        <f>=HYPERLINK("https://www.leilaoonline.com.br/lote/detalhe/72532", "GOV-089-2021 - ROLAMENTO, DISCO - VEJA DESCRITIVO DE ITENS - LOCALIZAÇÃO: GOVERNADOR VALADARES/ MG")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=HYPERLINK("https://www.leilaoonline.com.br/lote/detalhe/72533", "548")</f>
      </c>
      <c r="B170" s="4" t="s">
        <f>=HYPERLINK("https://www.leilaoonline.com.br/lote/detalhe/72533", "ITA-001-2021 - BUCHA, ANEL, SNAP E OUTROS - VEJA DESCRITIVO DE ITENS - LOCALIZAÇÃO: ITABIRA/ MG")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=HYPERLINK("https://www.leilaoonline.com.br/lote/detalhe/72534", "549")</f>
      </c>
      <c r="B171" s="4" t="s">
        <f>=HYPERLINK("https://www.leilaoonline.com.br/lote/detalhe/72534", "MARAB-034-2020 - BUCHA, TUBULAÇÃO, CABEÇOTE E OUTROS - VEJA DESCRITIVO DE ITENS - LOCALIZAÇÃO: MARABÁ / PA")</f>
      </c>
      <c r="C171" s="4" t="inlineStr">
        <is>
          <t>Não vendido</t>
        </is>
      </c>
      <c r="D171" s="4" t="inlineStr">
        <is>
          <t>13</t>
        </is>
      </c>
      <c r="E171" s="5" t="inlineStr">
        <is>
          <t>1.700,00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=HYPERLINK("https://www.leilaoonline.com.br/lote/detalhe/72535", "550")</f>
      </c>
      <c r="B172" s="4" t="s">
        <f>=HYPERLINK("https://www.leilaoonline.com.br/lote/detalhe/72535", "MARI-003-2020 - SWITCH CISCO CATALYST 2960 - VEJA DESCRITO DE ITENS - LOCALIZAÇÃO: OURO PRETO/ MG")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=HYPERLINK("https://www.leilaoonline.com.br/lote/detalhe/72536", "551")</f>
      </c>
      <c r="B173" s="4" t="s">
        <f>=HYPERLINK("https://www.leilaoonline.com.br/lote/detalhe/72536", "MARI-005-2020 - TRANSCEIVER MODULE - WS-G5484 - VEJA DESCRITO DE ITENS - LOCALIZAÇÃO: OURO PRETO/ MG")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=HYPERLINK("https://www.leilaoonline.com.br/lote/detalhe/72537", "552")</f>
      </c>
      <c r="B174" s="4" t="s">
        <f>=HYPERLINK("https://www.leilaoonline.com.br/lote/detalhe/72537", "MUT-074-2020 - PARAFUSO, ARRUELA, PORCA E OUTROS - VEJA DESCRITO DE ITENS - LOCALIZAÇÃO: NOVA LIMA / MG")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=HYPERLINK("https://www.leilaoonline.com.br/lote/detalhe/72538", "553")</f>
      </c>
      <c r="B175" s="4" t="s">
        <f>=HYPERLINK("https://www.leilaoonline.com.br/lote/detalhe/72538", "MUT-082-2020 - TRANSFORMADOR, FUSÍVEL, MANGUEIRA E OUTROS - VEJA DESCRITO DE ITENS - LOCALIZAÇÃO: NOVA LIMA / MG")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=HYPERLINK("https://www.leilaoonline.com.br/lote/detalhe/72539", "554")</f>
      </c>
      <c r="B176" s="4" t="s">
        <f>=HYPERLINK("https://www.leilaoonline.com.br/lote/detalhe/72539", "MUT-096-2020 - ANEL, MANCAL, CONECTOR - VEJA DESCRITO DE ITENS - LOCALIZAÇÃO: NOVA LIMA / MG")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=HYPERLINK("https://www.leilaoonline.com.br/lote/detalhe/72540", "555")</f>
      </c>
      <c r="B177" s="4" t="s">
        <f>=HYPERLINK("https://www.leilaoonline.com.br/lote/detalhe/72540", "MUT-126-2020 - MOLA, CAIXA COMPONENTE E OUTRO - VEJA DESCRITO DE ITENS - LOCALIZAÇÃO: NOVA LIMA / MG")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=HYPERLINK("https://www.leilaoonline.com.br/lote/detalhe/72541", "556")</f>
      </c>
      <c r="B178" s="4" t="s">
        <f>=HYPERLINK("https://www.leilaoonline.com.br/lote/detalhe/72541", "MUT-146-2020 - CILINDRO, ARRUELA, PARAFUSO E OUTROS - VEJA DESCRITO DE ITENS - LOCALIZAÇÃO: NOVA LIMA / MG")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=HYPERLINK("https://www.leilaoonline.com.br/lote/detalhe/72542", "557")</f>
      </c>
      <c r="B179" s="4" t="s">
        <f>=HYPERLINK("https://www.leilaoonline.com.br/lote/detalhe/72542", "MUT-147-2020 - CALIBRADOR, BROCA, FILTRO E OUTROS - VEJA DESCRITO DE ITENS - LOCALIZAÇÃO: NOVA LIMA / MG")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=HYPERLINK("https://www.leilaoonline.com.br/lote/detalhe/72410", "600")</f>
      </c>
      <c r="B180" s="4" t="s">
        <f>=HYPERLINK("https://www.leilaoonline.com.br/lote/detalhe/72410", "TIG-049-2020- TERMOSTATO, PARAFUSO, VALVULAS E OUTROS- VEJA DESCRITIVO DE ITENS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=HYPERLINK("https://www.leilaoonline.com.br/lote/detalhe/72412", "601")</f>
      </c>
      <c r="B181" s="4" t="s">
        <f>=HYPERLINK("https://www.leilaoonline.com.br/lote/detalhe/72412", "TIG-048-2020- PARAFUSOS, BOMBAS, VALVULAS E OUTROS- VEJA DESCRITIVO DE ITENS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=HYPERLINK("https://www.leilaoonline.com.br/lote/detalhe/72414", "602")</f>
      </c>
      <c r="B182" s="4" t="s">
        <f>=HYPERLINK("https://www.leilaoonline.com.br/lote/detalhe/72414", "TIG-032-2020- FUSIVEL, ROLAMENTOS, LAMPADAS E OUTROS-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=HYPERLINK("https://www.leilaoonline.com.br/lote/detalhe/72416", "603")</f>
      </c>
      <c r="B183" s="4" t="s">
        <f>=HYPERLINK("https://www.leilaoonline.com.br/lote/detalhe/72416", "TIG-016-2020- TRANSISTOR, PONTE CONECTORA E OUTROS - VEJA DESCRITIVO DE ITENS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=HYPERLINK("https://www.leilaoonline.com.br/lote/detalhe/72420", "604")</f>
      </c>
      <c r="B184" s="4" t="s">
        <f>=HYPERLINK("https://www.leilaoonline.com.br/lote/detalhe/72420", "SSG- 042-2020-MRO-  TANQUE DIESEL, CILINDROS E OUTROS - VEJA DESCRITIVO DE ITENS ")</f>
      </c>
      <c r="C184" s="4" t="inlineStr">
        <is>
          <t>Vendido</t>
        </is>
      </c>
      <c r="D184" s="4" t="inlineStr">
        <is>
          <t>148</t>
        </is>
      </c>
      <c r="E184" s="5" t="inlineStr">
        <is>
          <t>58.600,00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=HYPERLINK("https://www.leilaoonline.com.br/lote/detalhe/72422", "605")</f>
      </c>
      <c r="B185" s="4" t="s">
        <f>=HYPERLINK("https://www.leilaoonline.com.br/lote/detalhe/72422", "SSG-041-2020-MRO- FUSIVEL , ROLAMENTOS, E OUTROS - VEJA DESCRITO DE ITENS 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=HYPERLINK("https://www.leilaoonline.com.br/lote/detalhe/72424", "606")</f>
      </c>
      <c r="B186" s="4" t="s">
        <f>=HYPERLINK("https://www.leilaoonline.com.br/lote/detalhe/72424", "SSG-040-2020-MRO- MEDIDOR VAZAO ELETROMAGNET, FUSIVEL CARTUCHO E OUTROS - VEJA DESCRITIVO DE ITENS ")</f>
      </c>
      <c r="C186" s="4" t="inlineStr">
        <is>
          <t>Vendido</t>
        </is>
      </c>
      <c r="D186" s="4" t="inlineStr">
        <is>
          <t>55</t>
        </is>
      </c>
      <c r="E186" s="5" t="inlineStr">
        <is>
          <t>8.000,00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=HYPERLINK("https://www.leilaoonline.com.br/lote/detalhe/72425", "607")</f>
      </c>
      <c r="B187" s="4" t="s">
        <f>=HYPERLINK("https://www.leilaoonline.com.br/lote/detalhe/72425", "SSG-039-2020-MRO- REATOR LIMITADOR, CONJUNTO COMPONENTE E OUTROS - VEJA DESCRITIVO DE ITENS ")</f>
      </c>
      <c r="C187" s="4" t="inlineStr">
        <is>
          <t>Não vendido</t>
        </is>
      </c>
      <c r="D187" s="4" t="inlineStr">
        <is>
          <t>12</t>
        </is>
      </c>
      <c r="E187" s="5" t="inlineStr">
        <is>
          <t>1.600,00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=HYPERLINK("https://www.leilaoonline.com.br/lote/detalhe/72426", "608")</f>
      </c>
      <c r="B188" s="4" t="s">
        <f>=HYPERLINK("https://www.leilaoonline.com.br/lote/detalhe/72426", "SSG-038-2020-MRO -  ENGRENAGEM, CHAVE COMPONENTE E OUTROS- VEJA DESCRITIVO DE ITENS ")</f>
      </c>
      <c r="C188" s="4" t="inlineStr">
        <is>
          <t>Não vendido</t>
        </is>
      </c>
      <c r="D188" s="4" t="inlineStr">
        <is>
          <t>56</t>
        </is>
      </c>
      <c r="E188" s="5" t="inlineStr">
        <is>
          <t>10.000,00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=HYPERLINK("https://www.leilaoonline.com.br/lote/detalhe/72430", "609")</f>
      </c>
      <c r="B189" s="4" t="s">
        <f>=HYPERLINK("https://www.leilaoonline.com.br/lote/detalhe/72430", "SSG-037-2020- TRANSMISSOR, SENSOR COMPONENTE E OUTROS- VEJA DESCRITIVO DE ITENS ")</f>
      </c>
      <c r="C189" s="4" t="inlineStr">
        <is>
          <t>Não vendido</t>
        </is>
      </c>
      <c r="D189" s="4" t="inlineStr">
        <is>
          <t>21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=HYPERLINK("https://www.leilaoonline.com.br/lote/detalhe/72431", "610")</f>
      </c>
      <c r="B190" s="4" t="s">
        <f>=HYPERLINK("https://www.leilaoonline.com.br/lote/detalhe/72431", "SSG-036-2020-MRO- RETENTOR NBR, SENSOR PROXIMIDADE INDUTIVO E OUTROS- VEJA DESCRITIVO DE ITENS 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5.700,00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=HYPERLINK("https://www.leilaoonline.com.br/lote/detalhe/72432", "611")</f>
      </c>
      <c r="B191" s="4" t="s">
        <f>=HYPERLINK("https://www.leilaoonline.com.br/lote/detalhe/72432", "SSG-035-2020-MRO- CELUAS, SITEMA DETEC - VEJA DESCRITIVO DE ITENS 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=HYPERLINK("https://www.leilaoonline.com.br/lote/detalhe/72434", "612")</f>
      </c>
      <c r="B192" s="4" t="s">
        <f>=HYPERLINK("https://www.leilaoonline.com.br/lote/detalhe/72434", "SSG-033-2020-MRO- RETENTOR, ROLAMENTOS E OUTROS - VEJA DESCRITIVO DE ITENS ")</f>
      </c>
      <c r="C192" s="4" t="inlineStr">
        <is>
          <t>Não vendido</t>
        </is>
      </c>
      <c r="D192" s="4" t="inlineStr">
        <is>
          <t>19</t>
        </is>
      </c>
      <c r="E192" s="5" t="inlineStr">
        <is>
          <t>2.300,00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=HYPERLINK("https://www.leilaoonline.com.br/lote/detalhe/72435", "613")</f>
      </c>
      <c r="B193" s="4" t="s">
        <f>=HYPERLINK("https://www.leilaoonline.com.br/lote/detalhe/72435", "SSG-032-2020-MRO- BUCHA COMPONENTE, ESCOVA COMPONENTE; E OUTROS - VEJA DESCRITIVO DE ITENS  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3.600,00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=HYPERLINK("https://www.leilaoonline.com.br/lote/detalhe/72437", "614")</f>
      </c>
      <c r="B194" s="4" t="s">
        <f>=HYPERLINK("https://www.leilaoonline.com.br/lote/detalhe/72437", "SSG-031-2020-MRO- PRESSOSTATO COMPONENTE, ANEIS E OUTROS - VEJA DESCRITIVO DE ITENS  ")</f>
      </c>
      <c r="C194" s="4" t="inlineStr">
        <is>
          <t>Vendido</t>
        </is>
      </c>
      <c r="D194" s="4" t="inlineStr">
        <is>
          <t>5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=HYPERLINK("https://www.leilaoonline.com.br/lote/detalhe/72438", "615")</f>
      </c>
      <c r="B195" s="4" t="s">
        <f>=HYPERLINK("https://www.leilaoonline.com.br/lote/detalhe/72438", "SLB-057-2020- PROTETOR COMPONENTE, VALVULA RET E OUTROS - VEJA DESCRITIVO DE ITENS 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=HYPERLINK("https://www.leilaoonline.com.br/lote/detalhe/72440", "616")</f>
      </c>
      <c r="B196" s="4" t="s">
        <f>=HYPERLINK("https://www.leilaoonline.com.br/lote/detalhe/72440", "SLB-056-2020- PARTES E PECAS BOMBA, INDICADOR COMPONENTE E OUTROS - VEJA DESCRITIVO DE ITENS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=HYPERLINK("https://www.leilaoonline.com.br/lote/detalhe/72442", "617")</f>
      </c>
      <c r="B197" s="4" t="s">
        <f>=HYPERLINK("https://www.leilaoonline.com.br/lote/detalhe/72442", "SLB-055-2020- SENSOR COMPONENTE, CALCO, MANGUEIRA E OUTROS - VEJA DESCRITIVO DE ITENS ")</f>
      </c>
      <c r="C197" s="4" t="inlineStr">
        <is>
          <t>Não vendido</t>
        </is>
      </c>
      <c r="D197" s="4" t="inlineStr">
        <is>
          <t>7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=HYPERLINK("https://www.leilaoonline.com.br/lote/detalhe/72458", "618")</f>
      </c>
      <c r="B198" s="4" t="s">
        <f>=HYPERLINK("https://www.leilaoonline.com.br/lote/detalhe/72458", "SLB-054-2020- ELEMENTO FILTRO FLUIDO, PARAFUSO SEXTAVADO E OUTROS -  VEJA DESCRITIVO DE ITENS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=HYPERLINK("https://www.leilaoonline.com.br/lote/detalhe/72460", "619")</f>
      </c>
      <c r="B199" s="4" t="s">
        <f>=HYPERLINK("https://www.leilaoonline.com.br/lote/detalhe/72460", "SLB-053-2020- MANCAL, PINO E OUTROS - VEJA DESCRITIVO DE ITENS 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=HYPERLINK("https://www.leilaoonline.com.br/lote/detalhe/72461", "620")</f>
      </c>
      <c r="B200" s="4" t="s">
        <f>=HYPERLINK("https://www.leilaoonline.com.br/lote/detalhe/72461", "SLB-052-2020- REPAROS, FRANGES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=HYPERLINK("https://www.leilaoonline.com.br/lote/detalhe/72463", "621")</f>
      </c>
      <c r="B201" s="4" t="s">
        <f>=HYPERLINK("https://www.leilaoonline.com.br/lote/detalhe/72463", "SLB-051-2020- FUSIVEL, LUVA EMENDA CABO EOUTROS - VEJA DESCRITIVO DE ITENS 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=HYPERLINK("https://www.leilaoonline.com.br/lote/detalhe/72464", "622")</f>
      </c>
      <c r="B202" s="4" t="s">
        <f>=HYPERLINK("https://www.leilaoonline.com.br/lote/detalhe/72464", "SLB-050-2020- CABOS, ANEL, ARRUELA E OUTROS - VEJA DESCRITIVO DE ITENS ")</f>
      </c>
      <c r="C202" s="4" t="inlineStr">
        <is>
          <t>Vendido</t>
        </is>
      </c>
      <c r="D202" s="4" t="inlineStr">
        <is>
          <t>12</t>
        </is>
      </c>
      <c r="E202" s="5" t="inlineStr">
        <is>
          <t>2.311,00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=HYPERLINK("https://www.leilaoonline.com.br/lote/detalhe/72466", "623")</f>
      </c>
      <c r="B203" s="4" t="s">
        <f>=HYPERLINK("https://www.leilaoonline.com.br/lote/detalhe/72466", "SFH-018-2020- PADRAO DE CALIBRAÇÃO DE VAZAO, AMOSTRADOR DE PARTICULA - VEJA DESCRITIVO DE ITENS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1.600,00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=HYPERLINK("https://www.leilaoonline.com.br/lote/detalhe/72467", "624")</f>
      </c>
      <c r="B204" s="4" t="s">
        <f>=HYPERLINK("https://www.leilaoonline.com.br/lote/detalhe/72467", "SFH-017-2020- FILTRO FLUIDO , ASPIRADOR- VEJA DESCRITIVO ITENS ")</f>
      </c>
      <c r="C204" s="4" t="inlineStr">
        <is>
          <t>Não vendido</t>
        </is>
      </c>
      <c r="D204" s="4" t="inlineStr">
        <is>
          <t>6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=HYPERLINK("https://www.leilaoonline.com.br/lote/detalhe/72469", "625")</f>
      </c>
      <c r="B205" s="4" t="s">
        <f>=HYPERLINK("https://www.leilaoonline.com.br/lote/detalhe/72469", "PIC-273-2020- CAPA PROTECAO, FILTRO FLUIDO E OUTROS - VEJA DESCRITIVO DE ITENS 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1.100,00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2026-06-20T22:37:17.00Z</dcterms:created>
  <dc:creator>Tellks Tecnologia</dc:creator>
  <cp:revision>0</cp:revision>
</cp:coreProperties>
</file>