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TRATORES JD 7715 - PÁ VOLVO L90F - RETRO VOLVO BL60 - 3 FIAT STRADA - 7 HONDA NXR 160 -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=HYPERLINK("https://www.leilaoonline.com.br/lote/detalhe/75784", "096")</f>
      </c>
      <c r="B11" s="4" t="s">
        <f>=HYPERLINK("https://www.leilaoonline.com.br/lote/detalhe/75784", "TRATOR JOHN DEERE 7715, ANO 2010 , EQ. 30021, LOC. JOÃO PINHEIRO / MG ")</f>
      </c>
      <c r="C11" s="4" t="inlineStr">
        <is>
          <t>Vendido</t>
        </is>
      </c>
      <c r="D11" s="4" t="inlineStr">
        <is>
          <t>136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=HYPERLINK("https://www.leilaoonline.com.br/lote/detalhe/75787", "097")</f>
      </c>
      <c r="B12" s="4" t="s">
        <f>=HYPERLINK("https://www.leilaoonline.com.br/lote/detalhe/75787", "TRATOR JOHN DEERE 7715, ANO 2010, EQ.30033, LOC. JOÃO PINHEIRO/ MG ")</f>
      </c>
      <c r="C12" s="4" t="inlineStr">
        <is>
          <t>Vendido</t>
        </is>
      </c>
      <c r="D12" s="4" t="inlineStr">
        <is>
          <t>115</t>
        </is>
      </c>
      <c r="E12" s="5" t="inlineStr">
        <is>
          <t>93.500,00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=HYPERLINK("https://www.leilaoonline.com.br/lote/detalhe/75790", "098")</f>
      </c>
      <c r="B13" s="4" t="s">
        <f>=HYPERLINK("https://www.leilaoonline.com.br/lote/detalhe/75790", "TRATOR JOHN DEERE 7715, ANO 2010, EQ.30035, LOC. JOÃO PINHEIRO / MG  ")</f>
      </c>
      <c r="C13" s="4" t="inlineStr">
        <is>
          <t>Vendido</t>
        </is>
      </c>
      <c r="D13" s="4" t="inlineStr">
        <is>
          <t>107</t>
        </is>
      </c>
      <c r="E13" s="5" t="inlineStr">
        <is>
          <t>78.000,00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=HYPERLINK("https://www.leilaoonline.com.br/lote/detalhe/75793", "099")</f>
      </c>
      <c r="B14" s="4" t="s">
        <f>=HYPERLINK("https://www.leilaoonline.com.br/lote/detalhe/75793", "TRATOR JOHN DEERE 7715, ANO 2010, EQ. 30046, LOC. JOÃO PINHEIRO/ MG ")</f>
      </c>
      <c r="C14" s="4" t="inlineStr">
        <is>
          <t>Vendido</t>
        </is>
      </c>
      <c r="D14" s="4" t="inlineStr">
        <is>
          <t>169</t>
        </is>
      </c>
      <c r="E14" s="5" t="inlineStr">
        <is>
          <t>105.500,00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=HYPERLINK("https://www.leilaoonline.com.br/lote/detalhe/75560", "100")</f>
      </c>
      <c r="B15" s="4" t="s">
        <f>=HYPERLINK("https://www.leilaoonline.com.br/lote/detalhe/75560", " TAMBOR ESPALHADOR , LOC. JOÃO PINHEIRO/MG ")</f>
      </c>
      <c r="C15" s="4" t="inlineStr">
        <is>
          <t>Vendido</t>
        </is>
      </c>
      <c r="D15" s="4" t="inlineStr">
        <is>
          <t>56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=HYPERLINK("https://www.leilaoonline.com.br/lote/detalhe/75557", "101")</f>
      </c>
      <c r="B16" s="4" t="s">
        <f>=HYPERLINK("https://www.leilaoonline.com.br/lote/detalhe/75557", " PENEIRA, ESTEIRA , PICADOR DE PALHA , TAMBOR DE TRAÇÃO E CHAPAS DO SISTEMA DE PALHA ")</f>
      </c>
      <c r="C16" s="4" t="inlineStr">
        <is>
          <t>Vendido</t>
        </is>
      </c>
      <c r="D16" s="4" t="inlineStr">
        <is>
          <t>131</t>
        </is>
      </c>
      <c r="E16" s="5" t="inlineStr">
        <is>
          <t>69.000,00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=HYPERLINK("https://www.leilaoonline.com.br/lote/detalhe/75558", "102")</f>
      </c>
      <c r="B17" s="4" t="s">
        <f>=HYPERLINK("https://www.leilaoonline.com.br/lote/detalhe/75558", " PENTES ,E PEÇAS DE TUBULOES, PENEIRAS , PICADOR DE PALHA/ TAMBOR DE TRAÇÃO DO SITEMA DE PALHA, ESTEIRA DE ARRASTE E PLATAFORMAS DE ACESSO- LOC. JOÃO PINHEIRO/MG ")</f>
      </c>
      <c r="C17" s="4" t="inlineStr">
        <is>
          <t>Vendido</t>
        </is>
      </c>
      <c r="D17" s="4" t="inlineStr">
        <is>
          <t>14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=HYPERLINK("https://www.leilaoonline.com.br/lote/detalhe/75577", "103")</f>
      </c>
      <c r="B18" s="4" t="s">
        <f>=HYPERLINK("https://www.leilaoonline.com.br/lote/detalhe/75577", " TALISCAS DAS ESTEIRAS DE ARRASTE DO RPE, LOC.JOÃO PINHEIRO/MG")</f>
      </c>
      <c r="C18" s="4" t="inlineStr">
        <is>
          <t>Vendido</t>
        </is>
      </c>
      <c r="D18" s="4" t="inlineStr">
        <is>
          <t>59</t>
        </is>
      </c>
      <c r="E18" s="5" t="inlineStr">
        <is>
          <t>11.350,00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=HYPERLINK("https://www.leilaoonline.com.br/lote/detalhe/75575", "104")</f>
      </c>
      <c r="B19" s="4" t="s">
        <f>=HYPERLINK("https://www.leilaoonline.com.br/lote/detalhe/75575", " FIAT STRADA CD 1.4 WKG, ANO 2015/2016, EQ. 11074, LOC.JOÃO PINHEIRO/ MG ")</f>
      </c>
      <c r="C19" s="4" t="inlineStr">
        <is>
          <t>Vendido</t>
        </is>
      </c>
      <c r="D19" s="4" t="inlineStr">
        <is>
          <t>57</t>
        </is>
      </c>
      <c r="E19" s="5" t="inlineStr">
        <is>
          <t>29.000,00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=HYPERLINK("https://www.leilaoonline.com.br/lote/detalhe/75570", "105")</f>
      </c>
      <c r="B20" s="4" t="s">
        <f>=HYPERLINK("https://www.leilaoonline.com.br/lote/detalhe/75570", " FIAT STRADA CD 1.4 WKG, ANO 2015/2016, EQ. 11075 , LOC.JOÃO PINHEIRO/ MG ")</f>
      </c>
      <c r="C20" s="4" t="inlineStr">
        <is>
          <t>Vendido</t>
        </is>
      </c>
      <c r="D20" s="4" t="inlineStr">
        <is>
          <t>62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=HYPERLINK("https://www.leilaoonline.com.br/lote/detalhe/75578", "106")</f>
      </c>
      <c r="B21" s="4" t="s">
        <f>=HYPERLINK("https://www.leilaoonline.com.br/lote/detalhe/75578", " FIAT STRADA CD 1.4 WKG, ANO 2015/2015, EQ. 11062, LOC.JOÃO PINHEIRO/ MG ")</f>
      </c>
      <c r="C21" s="4" t="inlineStr">
        <is>
          <t>Vendido</t>
        </is>
      </c>
      <c r="D21" s="4" t="inlineStr">
        <is>
          <t>75</t>
        </is>
      </c>
      <c r="E21" s="5" t="inlineStr">
        <is>
          <t>32.000,00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=HYPERLINK("https://www.leilaoonline.com.br/lote/detalhe/75554", "107")</f>
      </c>
      <c r="B22" s="4" t="s">
        <f>=HYPERLINK("https://www.leilaoonline.com.br/lote/detalhe/75554", " FIAT PALIO WAY 1.0, ANO 2015/2015, EQ.11090, LOC. JOÃO PINHEIRO/ MG ")</f>
      </c>
      <c r="C22" s="4" t="inlineStr">
        <is>
          <t>Vendido</t>
        </is>
      </c>
      <c r="D22" s="4" t="inlineStr">
        <is>
          <t>39</t>
        </is>
      </c>
      <c r="E22" s="5" t="inlineStr">
        <is>
          <t>15.450,00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=HYPERLINK("https://www.leilaoonline.com.br/lote/detalhe/75584", "108")</f>
      </c>
      <c r="B23" s="4" t="s">
        <f>=HYPERLINK("https://www.leilaoonline.com.br/lote/detalhe/75584", " FIAT PALIO WAY 1.0, ANO 2015/2015, EQ. 11087,( FUNCIONANDO )  LOC. JOÃO PINHEIRO/ MG ")</f>
      </c>
      <c r="C23" s="4" t="inlineStr">
        <is>
          <t>Vendido</t>
        </is>
      </c>
      <c r="D23" s="4" t="inlineStr">
        <is>
          <t>39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=HYPERLINK("https://www.leilaoonline.com.br/lote/detalhe/75579", "109")</f>
      </c>
      <c r="B24" s="4" t="s">
        <f>=HYPERLINK("https://www.leilaoonline.com.br/lote/detalhe/75579", " HONDA NXR BROS 160 ESDD, ANO 2016/2016, EQ. 10127, LOC.JOÃO PINHEIRO/MG")</f>
      </c>
      <c r="C24" s="4" t="inlineStr">
        <is>
          <t>Vendido</t>
        </is>
      </c>
      <c r="D24" s="4" t="inlineStr">
        <is>
          <t>18</t>
        </is>
      </c>
      <c r="E24" s="5" t="inlineStr">
        <is>
          <t>7.700,00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=HYPERLINK("https://www.leilaoonline.com.br/lote/detalhe/75566", "110")</f>
      </c>
      <c r="B25" s="4" t="s">
        <f>=HYPERLINK("https://www.leilaoonline.com.br/lote/detalhe/75566", " HONDA NXR BROS 160 ESDD, ANO 2016/2016, EQ.10124, LOC.JOÃO PINHEIRO/ MG ")</f>
      </c>
      <c r="C25" s="4" t="inlineStr">
        <is>
          <t>Vendido</t>
        </is>
      </c>
      <c r="D25" s="4" t="inlineStr">
        <is>
          <t>22</t>
        </is>
      </c>
      <c r="E25" s="5" t="inlineStr">
        <is>
          <t>8.300,00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=HYPERLINK("https://www.leilaoonline.com.br/lote/detalhe/75563", "111")</f>
      </c>
      <c r="B26" s="4" t="s">
        <f>=HYPERLINK("https://www.leilaoonline.com.br/lote/detalhe/75563", " HONDA NXR BROS 160 ESDD, ANO 2016/2016, EQ. 10121, LOC. JOÃO PINHEIRO/ MG ")</f>
      </c>
      <c r="C26" s="4" t="inlineStr">
        <is>
          <t>Vendido</t>
        </is>
      </c>
      <c r="D26" s="4" t="inlineStr">
        <is>
          <t>25</t>
        </is>
      </c>
      <c r="E26" s="5" t="inlineStr">
        <is>
          <t>8.550,00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=HYPERLINK("https://www.leilaoonline.com.br/lote/detalhe/75556", "112")</f>
      </c>
      <c r="B27" s="4" t="s">
        <f>=HYPERLINK("https://www.leilaoonline.com.br/lote/detalhe/75556", " HONDA NXR BROS 160 ESDD, ANO 2016/2016, EQ.10125, LOC. JOÃO PINHEIRO/ MG ")</f>
      </c>
      <c r="C27" s="4" t="inlineStr">
        <is>
          <t>Vendido</t>
        </is>
      </c>
      <c r="D27" s="4" t="inlineStr">
        <is>
          <t>23</t>
        </is>
      </c>
      <c r="E27" s="5" t="inlineStr">
        <is>
          <t>8.450,00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=HYPERLINK("https://www.leilaoonline.com.br/lote/detalhe/75552", "113")</f>
      </c>
      <c r="B28" s="4" t="s">
        <f>=HYPERLINK("https://www.leilaoonline.com.br/lote/detalhe/75552", " HONDA NXR BROS 160 ESDD, ANO 2017/2017, EQ. 10132, LOC. JOÃO PINHEIRO ")</f>
      </c>
      <c r="C28" s="4" t="inlineStr">
        <is>
          <t>Vendido</t>
        </is>
      </c>
      <c r="D28" s="4" t="inlineStr">
        <is>
          <t>22</t>
        </is>
      </c>
      <c r="E28" s="5" t="inlineStr">
        <is>
          <t>8.700,00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=HYPERLINK("https://www.leilaoonline.com.br/lote/detalhe/75582", "114")</f>
      </c>
      <c r="B29" s="4" t="s">
        <f>=HYPERLINK("https://www.leilaoonline.com.br/lote/detalhe/75582", " HONDA NXR BROS 160 ESDD, ANO 2016/2016, EQ. 10122, LOC. JOÃO PINHEIRO/ MG ")</f>
      </c>
      <c r="C29" s="4" t="inlineStr">
        <is>
          <t>Vendido</t>
        </is>
      </c>
      <c r="D29" s="4" t="inlineStr">
        <is>
          <t>24</t>
        </is>
      </c>
      <c r="E29" s="5" t="inlineStr">
        <is>
          <t>8.700,00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=HYPERLINK("https://www.leilaoonline.com.br/lote/detalhe/75576", "115")</f>
      </c>
      <c r="B30" s="4" t="s">
        <f>=HYPERLINK("https://www.leilaoonline.com.br/lote/detalhe/75576", " YAMAHA MOTOR DE POPA 25HP, ANO 2008/2002, EQ.18002, LOC.JOÃO PINHEIRO/ MG")</f>
      </c>
      <c r="C30" s="4" t="inlineStr">
        <is>
          <t>Vendido</t>
        </is>
      </c>
      <c r="D30" s="4" t="inlineStr">
        <is>
          <t>13</t>
        </is>
      </c>
      <c r="E30" s="5" t="inlineStr">
        <is>
          <t>3.350,00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=HYPERLINK("https://www.leilaoonline.com.br/lote/detalhe/75562", "116")</f>
      </c>
      <c r="B31" s="4" t="s">
        <f>=HYPERLINK("https://www.leilaoonline.com.br/lote/detalhe/75562", " MOTOGERADOR YBG22T , 205 YANMAR, ANO 2012, EQ. 62015, LOC. JOÃO PINHEIRO/ MG ")</f>
      </c>
      <c r="C31" s="4" t="inlineStr">
        <is>
          <t>Vendido</t>
        </is>
      </c>
      <c r="D31" s="4" t="inlineStr">
        <is>
          <t>12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=HYPERLINK("https://www.leilaoonline.com.br/lote/detalhe/75571", "117")</f>
      </c>
      <c r="B32" s="4" t="s">
        <f>=HYPERLINK("https://www.leilaoonline.com.br/lote/detalhe/75571", " 1 PAINEL DE COMANDO DE MOTORES, SETTA,  PARA 05 PARTIDAS E 4 PORTAS , LOC. JOÃO PINHEIRO/MG")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=HYPERLINK("https://www.leilaoonline.com.br/lote/detalhe/75580", "118")</f>
      </c>
      <c r="B33" s="4" t="s">
        <f>=HYPERLINK("https://www.leilaoonline.com.br/lote/detalhe/75580", " BETONEIRA 1018 MENEGOTTI 400L, ANO 2013, EQ.60128, LOC. JOÃO PINHEIRO/ MG")</f>
      </c>
      <c r="C33" s="4" t="inlineStr">
        <is>
          <t>Vendido</t>
        </is>
      </c>
      <c r="D33" s="4" t="inlineStr">
        <is>
          <t>12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=HYPERLINK("https://www.leilaoonline.com.br/lote/detalhe/75555", "119")</f>
      </c>
      <c r="B34" s="4" t="s">
        <f>=HYPERLINK("https://www.leilaoonline.com.br/lote/detalhe/75555", " MOTOGERADOR 1011 BRANCO BD4000, ANO 2016, EQ. 60158, LOC.JOÃO PINHEIRO/MG 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=HYPERLINK("https://www.leilaoonline.com.br/lote/detalhe/75569", "120")</f>
      </c>
      <c r="B35" s="4" t="s">
        <f>=HYPERLINK("https://www.leilaoonline.com.br/lote/detalhe/75569", " TRATOR DE ESTEIRA JOHN DEERE 3520 T.E., ANO 2010, EQ. 40019, LOC. JOÃO PINHEIRO/ MG ")</f>
      </c>
      <c r="C35" s="4" t="inlineStr">
        <is>
          <t>Vendido</t>
        </is>
      </c>
      <c r="D35" s="4" t="inlineStr">
        <is>
          <t>37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=HYPERLINK("https://www.leilaoonline.com.br/lote/detalhe/75581", "121")</f>
      </c>
      <c r="B36" s="4" t="s">
        <f>=HYPERLINK("https://www.leilaoonline.com.br/lote/detalhe/75581", " MOTOBOMBA  VOLVO TAD722-VE , ANO 2011, EQ. 60085, LOC. JOÃO PINHEIRO/ MG ")</f>
      </c>
      <c r="C36" s="4" t="inlineStr">
        <is>
          <t>Vendido</t>
        </is>
      </c>
      <c r="D36" s="4" t="inlineStr">
        <is>
          <t>38</t>
        </is>
      </c>
      <c r="E36" s="5" t="inlineStr">
        <is>
          <t>11.750,00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=HYPERLINK("https://www.leilaoonline.com.br/lote/detalhe/75567", "122")</f>
      </c>
      <c r="B37" s="4" t="s">
        <f>=HYPERLINK("https://www.leilaoonline.com.br/lote/detalhe/75567", " HIDRO ROLL G5 140, METALLAVRAS , ANO 2011,  EQ. 92414, LOC. JOÃO PINHEIRO/ MG ")</f>
      </c>
      <c r="C37" s="4" t="inlineStr">
        <is>
          <t>Vendido</t>
        </is>
      </c>
      <c r="D37" s="4" t="inlineStr">
        <is>
          <t>63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=HYPERLINK("https://www.leilaoonline.com.br/lote/detalhe/75568", "123")</f>
      </c>
      <c r="B38" s="4" t="s">
        <f>=HYPERLINK("https://www.leilaoonline.com.br/lote/detalhe/75568", " PA CARREGADEIRA VOLVO L90F, ANO 2010 , EQ. 30074, LOC. JOÃO PINHEIRO/ MG  ")</f>
      </c>
      <c r="C38" s="4" t="inlineStr">
        <is>
          <t>Vendido</t>
        </is>
      </c>
      <c r="D38" s="4" t="inlineStr">
        <is>
          <t>116</t>
        </is>
      </c>
      <c r="E38" s="5" t="inlineStr">
        <is>
          <t>141.500,00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=HYPERLINK("https://www.leilaoonline.com.br/lote/detalhe/75564", "124")</f>
      </c>
      <c r="B39" s="4" t="s">
        <f>=HYPERLINK("https://www.leilaoonline.com.br/lote/detalhe/75564", " RETROESCAVADEIRA VOLVO BL60 , ANO 2010, EQ.30076, LOC. JOÃO PINHEIRO/ MG ")</f>
      </c>
      <c r="C39" s="4" t="inlineStr">
        <is>
          <t>Vendido</t>
        </is>
      </c>
      <c r="D39" s="4" t="inlineStr">
        <is>
          <t>78</t>
        </is>
      </c>
      <c r="E39" s="5" t="inlineStr">
        <is>
          <t>98.000,00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=HYPERLINK("https://www.leilaoonline.com.br/lote/detalhe/75561", "125")</f>
      </c>
      <c r="B40" s="4" t="s">
        <f>=HYPERLINK("https://www.leilaoonline.com.br/lote/detalhe/75561", " DISTRIBUIDOR DE ADUBO DMB, ANO 2011, EQ. 60165, LOC. JOÃO PINHEIRO / MG ")</f>
      </c>
      <c r="C40" s="4" t="inlineStr">
        <is>
          <t>Vendido</t>
        </is>
      </c>
      <c r="D40" s="4" t="inlineStr">
        <is>
          <t>8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=HYPERLINK("https://www.leilaoonline.com.br/lote/detalhe/75583", "126")</f>
      </c>
      <c r="B41" s="4" t="s">
        <f>=HYPERLINK("https://www.leilaoonline.com.br/lote/detalhe/75583", "DISTRIBUIDOR DE ADUBO DMB, ANO 2013 , EQ. 60129, LOC. JOÃO PINHEIRO/ MG ")</f>
      </c>
      <c r="C41" s="4" t="inlineStr">
        <is>
          <t>Vendido</t>
        </is>
      </c>
      <c r="D41" s="4" t="inlineStr">
        <is>
          <t>12</t>
        </is>
      </c>
      <c r="E41" s="5" t="inlineStr">
        <is>
          <t>2.050,00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=HYPERLINK("https://www.leilaoonline.com.br/lote/detalhe/75553", "127")</f>
      </c>
      <c r="B42" s="4" t="s">
        <f>=HYPERLINK("https://www.leilaoonline.com.br/lote/detalhe/75553", " CARRETA GENERICA, ANO 2000 , EQ. 60072, LOC. JOÃO PINHEIRO/ MG ")</f>
      </c>
      <c r="C42" s="4" t="inlineStr">
        <is>
          <t>Vendido</t>
        </is>
      </c>
      <c r="D42" s="4" t="inlineStr">
        <is>
          <t>5</t>
        </is>
      </c>
      <c r="E42" s="5" t="inlineStr">
        <is>
          <t>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=HYPERLINK("https://www.leilaoonline.com.br/lote/detalhe/75559", "128")</f>
      </c>
      <c r="B43" s="4" t="s">
        <f>=HYPERLINK("https://www.leilaoonline.com.br/lote/detalhe/75559", " TANQUE CALDA PRONTA, ACTON , ANO 2011, EQ. 60098, LOC. JOÃO PINHEIRO/MG")</f>
      </c>
      <c r="C43" s="4" t="inlineStr">
        <is>
          <t>Vendido</t>
        </is>
      </c>
      <c r="D43" s="4" t="inlineStr">
        <is>
          <t>43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=HYPERLINK("https://www.leilaoonline.com.br/lote/detalhe/75565", "129")</f>
      </c>
      <c r="B44" s="4" t="s">
        <f>=HYPERLINK("https://www.leilaoonline.com.br/lote/detalhe/75565", " TANQUE CALDA PRONTA, ACTON, ANO 2011, EQ. 60097,  LOC. JOÃO PINHEIRO/MG")</f>
      </c>
      <c r="C44" s="4" t="inlineStr">
        <is>
          <t>Vendido</t>
        </is>
      </c>
      <c r="D44" s="4" t="inlineStr">
        <is>
          <t>34</t>
        </is>
      </c>
      <c r="E44" s="5" t="inlineStr">
        <is>
          <t>4.750,00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=HYPERLINK("https://www.leilaoonline.com.br/lote/detalhe/75574", "130")</f>
      </c>
      <c r="B45" s="4" t="s">
        <f>=HYPERLINK("https://www.leilaoonline.com.br/lote/detalhe/75574", " RODAS DE FERRO DIVERSOS TAMANHOS, (ESTIMADO 234 UNIDS.) - VEJA DESCRITIVO DE ITENS - LOC. JOÃO PINHEIRO/ MG ")</f>
      </c>
      <c r="C45" s="4" t="inlineStr">
        <is>
          <t>Vendido</t>
        </is>
      </c>
      <c r="D45" s="4" t="inlineStr">
        <is>
          <t>49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=HYPERLINK("https://www.leilaoonline.com.br/lote/detalhe/75573", "131")</f>
      </c>
      <c r="B46" s="4" t="s">
        <f>=HYPERLINK("https://www.leilaoonline.com.br/lote/detalhe/75573", " TRATOR DE ESTEIRA JOHN DEERE 3520 T.E., ANO 2010, EQ. 40012, LOC. JOÃO PINHEIRO/ MG ")</f>
      </c>
      <c r="C46" s="4" t="inlineStr">
        <is>
          <t>Vendido</t>
        </is>
      </c>
      <c r="D46" s="4" t="inlineStr">
        <is>
          <t>27</t>
        </is>
      </c>
      <c r="E46" s="5" t="inlineStr">
        <is>
          <t>23.000,00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=HYPERLINK("https://www.leilaoonline.com.br/lote/detalhe/75572", "132")</f>
      </c>
      <c r="B47" s="4" t="s">
        <f>=HYPERLINK("https://www.leilaoonline.com.br/lote/detalhe/75572", " TRATOR DE ESTEIRA JOHN DEERE 3520 T.E., ANO 2010, EQ. 40020, LOC. JOÃO PINHEIRO/ MG ")</f>
      </c>
      <c r="C47" s="4" t="inlineStr">
        <is>
          <t>Vendido</t>
        </is>
      </c>
      <c r="D47" s="4" t="inlineStr">
        <is>
          <t>26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=HYPERLINK("https://www.leilaoonline.com.br/lote/detalhe/75715", "133")</f>
      </c>
      <c r="B48" s="4" t="s">
        <f>=HYPERLINK("https://www.leilaoonline.com.br/lote/detalhe/75715", "APROX. 24 PAINÉIS DE COMANDO DE MOTORES PARA 01 PARTIDA E 01 PORTA , LOC. JOÃO PINHEIRO ")</f>
      </c>
      <c r="C48" s="4" t="inlineStr">
        <is>
          <t>Vendido</t>
        </is>
      </c>
      <c r="D48" s="4" t="inlineStr">
        <is>
          <t>3</t>
        </is>
      </c>
      <c r="E48" s="5" t="inlineStr">
        <is>
          <t>1.300,00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=HYPERLINK("https://www.leilaoonline.com.br/lote/detalhe/75716", "134")</f>
      </c>
      <c r="B49" s="4" t="s">
        <f>=HYPERLINK("https://www.leilaoonline.com.br/lote/detalhe/75716", "AREA DE VIVENCIA 301, 1133 LANA, ANO 2010, EQ. 60036, LOC. JOÃO PINHEIRO ")</f>
      </c>
      <c r="C49" s="4" t="inlineStr">
        <is>
          <t>Vendido</t>
        </is>
      </c>
      <c r="D49" s="4" t="inlineStr">
        <is>
          <t>4</t>
        </is>
      </c>
      <c r="E49" s="5" t="inlineStr">
        <is>
          <t>1.200,00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=HYPERLINK("https://www.leilaoonline.com.br/lote/detalhe/75717", "135")</f>
      </c>
      <c r="B50" s="4" t="s">
        <f>=HYPERLINK("https://www.leilaoonline.com.br/lote/detalhe/75717", "COMPACTADOR DE SOLO 453, MENEGOTTI 1018, ANO 2013,  EQ. 60127, LOC. JOÃO PINHEIRO ")</f>
      </c>
      <c r="C50" s="4" t="inlineStr">
        <is>
          <t>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=HYPERLINK("https://www.leilaoonline.com.br/lote/detalhe/75718", "136")</f>
      </c>
      <c r="B51" s="4" t="s">
        <f>=HYPERLINK("https://www.leilaoonline.com.br/lote/detalhe/75718", "CHEVROLET S10 LT 4X4 2.5, ANO 2015/ 2015, LOC. JOÃO PINHEIRO/ MG ")</f>
      </c>
      <c r="C51" s="4" t="inlineStr">
        <is>
          <t>Vendido</t>
        </is>
      </c>
      <c r="D51" s="4" t="inlineStr">
        <is>
          <t>70</t>
        </is>
      </c>
      <c r="E51" s="5" t="inlineStr">
        <is>
          <t>42.000,00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=HYPERLINK("https://www.leilaoonline.com.br/lote/detalhe/75719", "137")</f>
      </c>
      <c r="B52" s="4" t="s">
        <f>=HYPERLINK("https://www.leilaoonline.com.br/lote/detalhe/75719", "PNEUS 27 UNIDADES ( ESTIMADO ) VEJA DESCRITIVO DE ITENS ")</f>
      </c>
      <c r="C52" s="4" t="inlineStr">
        <is>
          <t>Vendido</t>
        </is>
      </c>
      <c r="D52" s="4" t="inlineStr">
        <is>
          <t>76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=HYPERLINK("https://www.leilaoonline.com.br/lote/detalhe/75965", "138")</f>
      </c>
      <c r="B53" s="4" t="s">
        <f>=HYPERLINK("https://www.leilaoonline.com.br/lote/detalhe/75965", "PRENSA HIDRAULICA 15 TONELADAS SKY, LOC. JOÃO PINHEIRO ")</f>
      </c>
      <c r="C53" s="4" t="inlineStr">
        <is>
          <t>Vendido</t>
        </is>
      </c>
      <c r="D53" s="4" t="inlineStr">
        <is>
          <t>18</t>
        </is>
      </c>
      <c r="E53" s="5" t="inlineStr">
        <is>
          <t>2.400,00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=HYPERLINK("https://www.leilaoonline.com.br/lote/detalhe/75966", "139")</f>
      </c>
      <c r="B54" s="4" t="s">
        <f>=HYPERLINK("https://www.leilaoonline.com.br/lote/detalhe/75966", "MOTOGERADOR BUFFALO 4T, EQ. 18006. LOC. JOÃO PINHEIRO/MG ")</f>
      </c>
      <c r="C54" s="4" t="inlineStr">
        <is>
          <t>Vendido</t>
        </is>
      </c>
      <c r="D54" s="4" t="inlineStr">
        <is>
          <t>4</t>
        </is>
      </c>
      <c r="E54" s="5" t="inlineStr">
        <is>
          <t>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=HYPERLINK("https://www.leilaoonline.com.br/lote/detalhe/76366", "140")</f>
      </c>
      <c r="B55" s="4" t="s">
        <f>=HYPERLINK("https://www.leilaoonline.com.br/lote/detalhe/76366", "MOTOSUCÇÃO B4T715, BRANCO , ANO 2011, EQ. 60154, LOC. JOÃO PINHEIRO/MG")</f>
      </c>
      <c r="C55" s="4" t="inlineStr">
        <is>
          <t>Vendido</t>
        </is>
      </c>
      <c r="D55" s="4" t="inlineStr">
        <is>
          <t>6</t>
        </is>
      </c>
      <c r="E55" s="5" t="inlineStr">
        <is>
          <t>800,00</t>
        </is>
      </c>
      <c r="F5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2026-08-05T21:30:13.00Z</dcterms:created>
  <dc:creator>Tellks Tecnologia</dc:creator>
  <cp:revision>0</cp:revision>
</cp:coreProperties>
</file>