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Cruze 19 • Compass • Mini Cooper • Sportage • Blazer Diesel • Fuscas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=HYPERLINK("https://www.leilaoonline.com.br/lote/detalhe/78651", "100")</f>
      </c>
      <c r="B11" s="4" t="s">
        <f>=HYPERLINK("https://www.leilaoonline.com.br/lote/detalhe/78651", "CAMINHÃO FORD CARGO 1717 E BASCULANTE; 2007/2007; BRANCA; DIESEL - FROTA A55 - FUNCIONANDO")</f>
      </c>
      <c r="C11" s="4" t="inlineStr">
        <is>
          <t>Não vendido</t>
        </is>
      </c>
      <c r="D11" s="4" t="inlineStr">
        <is>
          <t>76</t>
        </is>
      </c>
      <c r="E11" s="5" t="inlineStr">
        <is>
          <t>74.900,00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=HYPERLINK("https://www.leilaoonline.com.br/lote/detalhe/78319", "120")</f>
      </c>
      <c r="B12" s="4" t="s">
        <f>=HYPERLINK("https://www.leilaoonline.com.br/lote/detalhe/78319", "veja o vídeo!! FORD/FIESTA HA 1.6L TI A; 2013/2014; BRANCA; ALCO./GASOL.; IPVA 2021 PAGO - FUNCIONANDO")</f>
      </c>
      <c r="C12" s="4" t="inlineStr">
        <is>
          <t>Não vendido</t>
        </is>
      </c>
      <c r="D12" s="4" t="inlineStr">
        <is>
          <t>92</t>
        </is>
      </c>
      <c r="E12" s="5" t="inlineStr">
        <is>
          <t>25.600,00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=HYPERLINK("https://www.leilaoonline.com.br/lote/detalhe/78652", "121")</f>
      </c>
      <c r="B13" s="4" t="s">
        <f>=HYPERLINK("https://www.leilaoonline.com.br/lote/detalhe/78652", "I/LIFAN X60 CVT VIP; 2017/2018; VERMELHA; GASOLINA - FUNCIONANDO")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24.000,00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=HYPERLINK("https://www.leilaoonline.com.br/lote/detalhe/78643", "200")</f>
      </c>
      <c r="B14" s="4" t="s">
        <f>=HYPERLINK("https://www.leilaoonline.com.br/lote/detalhe/78643", "veja o vídeo!! M. BENZ/ACTROS 2646LS6X4; 2011/2012; BRANCA; DIESEL - FUNCIONANDO")</f>
      </c>
      <c r="C14" s="4" t="inlineStr">
        <is>
          <t>Não vendido</t>
        </is>
      </c>
      <c r="D14" s="4" t="inlineStr">
        <is>
          <t>46</t>
        </is>
      </c>
      <c r="E14" s="5" t="inlineStr">
        <is>
          <t>123.050,00</t>
        </is>
      </c>
      <c r="F14" s="4" t="inlineStr">
        <is>
          <t>1150.00</t>
        </is>
      </c>
    </row>
    <row collapsed="false" customFormat="false" customHeight="false" hidden="false" ht="12.1" outlineLevel="0" r="15">
      <c r="A15" s="5" t="s">
        <f>=HYPERLINK("https://www.leilaoonline.com.br/lote/detalhe/78312", "202")</f>
      </c>
      <c r="B15" s="4" t="s">
        <f>=HYPERLINK("https://www.leilaoonline.com.br/lote/detalhe/78312", "veja o vídeo!! GM/BLAZER COLINA 4X4; 2005/2005; PRETA; DIESEL - FUNCIONANDO")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31.250,00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=HYPERLINK("https://www.leilaoonline.com.br/lote/detalhe/78321", "206")</f>
      </c>
      <c r="B16" s="4" t="s">
        <f>=HYPERLINK("https://www.leilaoonline.com.br/lote/detalhe/78321", "CHEV. CRUZE LTZ NB AT; 2019/2019; PRETA; ALCO./GASOL.; IPVA 2021 PAGO - FUNCIONANDO")</f>
      </c>
      <c r="C16" s="4" t="inlineStr">
        <is>
          <t>Vendido</t>
        </is>
      </c>
      <c r="D16" s="4" t="inlineStr">
        <is>
          <t>52</t>
        </is>
      </c>
      <c r="E16" s="5" t="inlineStr">
        <is>
          <t>72.500,00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=HYPERLINK("https://www.leilaoonline.com.br/lote/detalhe/78322", "207")</f>
      </c>
      <c r="B17" s="4" t="s">
        <f>=HYPERLINK("https://www.leilaoonline.com.br/lote/detalhe/78322", "HB20 10M VISION; 2019/2020; BRANCA; ALCO./GASOL.; IPVA 2021 PAGO - FUNCIONANDO")</f>
      </c>
      <c r="C17" s="4" t="inlineStr">
        <is>
          <t>Não vendido</t>
        </is>
      </c>
      <c r="D17" s="4" t="inlineStr">
        <is>
          <t>99</t>
        </is>
      </c>
      <c r="E17" s="5" t="inlineStr">
        <is>
          <t>42.250,00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=HYPERLINK("https://www.leilaoonline.com.br/lote/detalhe/78295", "210")</f>
      </c>
      <c r="B18" s="4" t="s">
        <f>=HYPERLINK("https://www.leilaoonline.com.br/lote/detalhe/78295", "veja o vídeo!! I/HYUNDAI; AZERA 3.0 V6; 2012/2013; PRATA; GASOLINA - FUNCIONANDO")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28.500,00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=HYPERLINK("https://www.leilaoonline.com.br/lote/detalhe/78307", "211")</f>
      </c>
      <c r="B19" s="4" t="s">
        <f>=HYPERLINK("https://www.leilaoonline.com.br/lote/detalhe/78307", "veja o vídeo!! JEEP/COMPASS LONGITUDE F; 2018/2018; BRANCA; ALCO./GASOL.; APROX. 15.600KM - FUNCIONANDO - IPVA 2021 PAGO")</f>
      </c>
      <c r="C19" s="4" t="inlineStr">
        <is>
          <t>Vendido</t>
        </is>
      </c>
      <c r="D19" s="4" t="inlineStr">
        <is>
          <t>60</t>
        </is>
      </c>
      <c r="E19" s="5" t="inlineStr">
        <is>
          <t>71.500,00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=HYPERLINK("https://www.leilaoonline.com.br/lote/detalhe/78789", "212")</f>
      </c>
      <c r="B20" s="4" t="s">
        <f>=HYPERLINK("https://www.leilaoonline.com.br/lote/detalhe/78789", "veja o vídeo!! I/FORD FUSION AWD GTDI; 2013/2014; CINZA; GASOLINA - FUNCIONANDO")</f>
      </c>
      <c r="C20" s="4" t="inlineStr">
        <is>
          <t>Não vendido</t>
        </is>
      </c>
      <c r="D20" s="4" t="inlineStr">
        <is>
          <t>38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=HYPERLINK("https://www.leilaoonline.com.br/lote/detalhe/78306", "215")</f>
      </c>
      <c r="B21" s="4" t="s">
        <f>=HYPERLINK("https://www.leilaoonline.com.br/lote/detalhe/78306", "veja o vídeo!! IMP/TOYOTA; COROLLA DX; 1994/1995; VERDE; GASOLINA - FUNCIONANDO")</f>
      </c>
      <c r="C21" s="4" t="inlineStr">
        <is>
          <t>Vendido</t>
        </is>
      </c>
      <c r="D21" s="4" t="inlineStr">
        <is>
          <t>34</t>
        </is>
      </c>
      <c r="E21" s="5" t="inlineStr">
        <is>
          <t>8.050,00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=HYPERLINK("https://www.leilaoonline.com.br/lote/detalhe/78313", "217")</f>
      </c>
      <c r="B22" s="4" t="s">
        <f>=HYPERLINK("https://www.leilaoonline.com.br/lote/detalhe/78313", "veja o vídeo!! GM/BLAZER COLINA 4X4; 2008/2009; CINZA; DIESEL - FUNCIONANDO")</f>
      </c>
      <c r="C22" s="4" t="inlineStr">
        <is>
          <t>Vendido</t>
        </is>
      </c>
      <c r="D22" s="4" t="inlineStr">
        <is>
          <t>55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=HYPERLINK("https://www.leilaoonline.com.br/lote/detalhe/78586", "218")</f>
      </c>
      <c r="B23" s="4" t="s">
        <f>=HYPERLINK("https://www.leilaoonline.com.br/lote/detalhe/78586", "veja o vídeo!! I/MINI COOPER SCA; 2011/2012; PRATA; GASOLINA - FUNCIONANDO")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50.000,00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=HYPERLINK("https://www.leilaoonline.com.br/lote/detalhe/78618", "220")</f>
      </c>
      <c r="B24" s="4" t="s">
        <f>=HYPERLINK("https://www.leilaoonline.com.br/lote/detalhe/78618", "veja o vídeo!! I/MMC LANCER 2.0; 2013/2014; PRETA; GASOLINA - FUNCIONANDO")</f>
      </c>
      <c r="C24" s="4" t="inlineStr">
        <is>
          <t>Não vendido</t>
        </is>
      </c>
      <c r="D24" s="4" t="inlineStr">
        <is>
          <t>37</t>
        </is>
      </c>
      <c r="E24" s="5" t="inlineStr">
        <is>
          <t>22.500,00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=HYPERLINK("https://www.leilaoonline.com.br/lote/detalhe/78298", "222")</f>
      </c>
      <c r="B25" s="4" t="s">
        <f>=HYPERLINK("https://www.leilaoonline.com.br/lote/detalhe/78298", "I/KIA; SPORTAGE EX3 2.0G4; 2011/2012; PRATA; GASOLINA - FUNCIONANDO")</f>
      </c>
      <c r="C25" s="4" t="inlineStr">
        <is>
          <t>Vendido</t>
        </is>
      </c>
      <c r="D25" s="4" t="inlineStr">
        <is>
          <t>19</t>
        </is>
      </c>
      <c r="E25" s="5" t="inlineStr">
        <is>
          <t>43.000,00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=HYPERLINK("https://www.leilaoonline.com.br/lote/detalhe/78310", "224")</f>
      </c>
      <c r="B26" s="4" t="s">
        <f>=HYPERLINK("https://www.leilaoonline.com.br/lote/detalhe/78310", "veja o vídeo!! HONDA/FIT EX FLEX; 2011/2012; PRETA; ALCO./GASOL. - FUNCIONANDO")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25.550,00</t>
        </is>
      </c>
      <c r="F26" s="4" t="inlineStr">
        <is>
          <t>550.00</t>
        </is>
      </c>
    </row>
    <row collapsed="false" customFormat="false" customHeight="false" hidden="false" ht="12.1" outlineLevel="0" r="27">
      <c r="A27" s="5" t="s">
        <f>=HYPERLINK("https://www.leilaoonline.com.br/lote/detalhe/78361", "225")</f>
      </c>
      <c r="B27" s="4" t="s">
        <f>=HYPERLINK("https://www.leilaoonline.com.br/lote/detalhe/78361", "AUDI/A3 1.8; 2001/2001; VERMELHA; GASOLINA - FUNCIONANDO")</f>
      </c>
      <c r="C27" s="4" t="inlineStr">
        <is>
          <t>Vendido</t>
        </is>
      </c>
      <c r="D27" s="4" t="inlineStr">
        <is>
          <t>24</t>
        </is>
      </c>
      <c r="E27" s="5" t="inlineStr">
        <is>
          <t>11.250,00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=HYPERLINK("https://www.leilaoonline.com.br/lote/detalhe/78585", "226")</f>
      </c>
      <c r="B28" s="4" t="s">
        <f>=HYPERLINK("https://www.leilaoonline.com.br/lote/detalhe/78585", "veja o vídeo!! HONDA/CIVIC LXR; 2014/2014; CINZA; ALCO./GASOL. - FUNCIONANDO")</f>
      </c>
      <c r="C28" s="4" t="inlineStr">
        <is>
          <t>Não vendido</t>
        </is>
      </c>
      <c r="D28" s="4" t="inlineStr">
        <is>
          <t>46</t>
        </is>
      </c>
      <c r="E28" s="5" t="inlineStr">
        <is>
          <t>42.500,00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=HYPERLINK("https://www.leilaoonline.com.br/lote/detalhe/78574", "227")</f>
      </c>
      <c r="B29" s="4" t="s">
        <f>=HYPERLINK("https://www.leilaoonline.com.br/lote/detalhe/78574", "veja o vídeo!! I/HONDA; CITY LX FLEX; 2013/2013; PRATA; ALCO./GASOL. - FUNCIONANDO")</f>
      </c>
      <c r="C29" s="4" t="inlineStr">
        <is>
          <t>Não vendido</t>
        </is>
      </c>
      <c r="D29" s="4" t="inlineStr">
        <is>
          <t>29</t>
        </is>
      </c>
      <c r="E29" s="5" t="inlineStr">
        <is>
          <t>31.500,00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=HYPERLINK("https://www.leilaoonline.com.br/lote/detalhe/78578", "228")</f>
      </c>
      <c r="B30" s="4" t="s">
        <f>=HYPERLINK("https://www.leilaoonline.com.br/lote/detalhe/78578", "veja o vídeo!! TOYOTA/FIELDER; 2004/2005; BEGE; GASOLINA - FUNCIONANDO")</f>
      </c>
      <c r="C30" s="4" t="inlineStr">
        <is>
          <t>Não vendido</t>
        </is>
      </c>
      <c r="D30" s="4" t="inlineStr">
        <is>
          <t>58</t>
        </is>
      </c>
      <c r="E30" s="5" t="inlineStr">
        <is>
          <t>18.500,00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=HYPERLINK("https://www.leilaoonline.com.br/lote/detalhe/78302", "229")</f>
      </c>
      <c r="B31" s="4" t="s">
        <f>=HYPERLINK("https://www.leilaoonline.com.br/lote/detalhe/78302", "FORD; WILLIAM COURIER AMB; 2008/2009; BRANCA; ALCO./GASOL. - FUNCIONANDO")</f>
      </c>
      <c r="C31" s="4" t="inlineStr">
        <is>
          <t>Vendido</t>
        </is>
      </c>
      <c r="D31" s="4" t="inlineStr">
        <is>
          <t>48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=HYPERLINK("https://www.leilaoonline.com.br/lote/detalhe/78325", "230")</f>
      </c>
      <c r="B32" s="4" t="s">
        <f>=HYPERLINK("https://www.leilaoonline.com.br/lote/detalhe/78325", "veja o vídeo!! I/FIAT SIENA EL FLEX; 2012/2012; CINZA; ALCO./GASOL. - FUNCIONANDO")</f>
      </c>
      <c r="C32" s="4" t="inlineStr">
        <is>
          <t>Não vendido</t>
        </is>
      </c>
      <c r="D32" s="4" t="inlineStr">
        <is>
          <t>32</t>
        </is>
      </c>
      <c r="E32" s="5" t="inlineStr">
        <is>
          <t>14.400,00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=HYPERLINK("https://www.leilaoonline.com.br/lote/detalhe/78300", "231")</f>
      </c>
      <c r="B33" s="4" t="s">
        <f>=HYPERLINK("https://www.leilaoonline.com.br/lote/detalhe/78300", "VW; FOX 1.0 GII; 2011/2011; CINZA; ALCO./GASOL. - FUNCIONANDO")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11.200,00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=HYPERLINK("https://www.leilaoonline.com.br/lote/detalhe/78301", "232")</f>
      </c>
      <c r="B34" s="4" t="s">
        <f>=HYPERLINK("https://www.leilaoonline.com.br/lote/detalhe/78301", "veja o vídeo!! I/CHERY; QQ 1.1; 2013/2014; VERMELHA; GASOLINA - FUNCIONANDO")</f>
      </c>
      <c r="C34" s="4" t="inlineStr">
        <is>
          <t>Não vendido</t>
        </is>
      </c>
      <c r="D34" s="4" t="inlineStr">
        <is>
          <t>22</t>
        </is>
      </c>
      <c r="E34" s="5" t="inlineStr">
        <is>
          <t>6.750,00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=HYPERLINK("https://www.leilaoonline.com.br/lote/detalhe/78646", "233")</f>
      </c>
      <c r="B35" s="4" t="s">
        <f>=HYPERLINK("https://www.leilaoonline.com.br/lote/detalhe/78646", "veja o vídeo!! FIAT/UNO ECONOMY; 2012/2013; CINZA; ALCO./GASOL. - FUNCIONANDO")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14.000,00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=HYPERLINK("https://www.leilaoonline.com.br/lote/detalhe/78303", "234")</f>
      </c>
      <c r="B36" s="4" t="s">
        <f>=HYPERLINK("https://www.leilaoonline.com.br/lote/detalhe/78303", "DAFRA; CITYCOM 300I; 2015/2016; PRETA; GASOLINA - FUNCIONANDO")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7.450,00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=HYPERLINK("https://www.leilaoonline.com.br/lote/detalhe/78297", "235")</f>
      </c>
      <c r="B37" s="4" t="s">
        <f>=HYPERLINK("https://www.leilaoonline.com.br/lote/detalhe/78297", "YAMAHA/RD 350 R; 1991/1991; BRANCA; GASOLINA - FUNCIONANDO")</f>
      </c>
      <c r="C37" s="4" t="inlineStr">
        <is>
          <t>Não vendido</t>
        </is>
      </c>
      <c r="D37" s="4" t="inlineStr">
        <is>
          <t>19</t>
        </is>
      </c>
      <c r="E37" s="5" t="inlineStr">
        <is>
          <t>4.300,00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=HYPERLINK("https://www.leilaoonline.com.br/lote/detalhe/78316", "236")</f>
      </c>
      <c r="B38" s="4" t="s">
        <f>=HYPERLINK("https://www.leilaoonline.com.br/lote/detalhe/78316", "VW/FOX 1.0 ROUTE; 2007/2008; PRATA; ALCO./GASOL.; IPVA 2021 PAGO - FUNCIONANDO")</f>
      </c>
      <c r="C38" s="4" t="inlineStr">
        <is>
          <t>Não vendido</t>
        </is>
      </c>
      <c r="D38" s="4" t="inlineStr">
        <is>
          <t>42</t>
        </is>
      </c>
      <c r="E38" s="5" t="inlineStr">
        <is>
          <t>12.950,00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=HYPERLINK("https://www.leilaoonline.com.br/lote/detalhe/78345", "237")</f>
      </c>
      <c r="B39" s="4" t="s">
        <f>=HYPERLINK("https://www.leilaoonline.com.br/lote/detalhe/78345", "veja o vídeo!! COFAVE/APRILIA; PEGASO650; 2001/2002; PRATA; GASOLINA - FUNCIONANDO")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3.850,00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=HYPERLINK("https://www.leilaoonline.com.br/lote/detalhe/78326", "238")</f>
      </c>
      <c r="B40" s="4" t="s">
        <f>=HYPERLINK("https://www.leilaoonline.com.br/lote/detalhe/78326", "veja o vídeo!! VW/VOYAGE 1.6; 2011/2011; PRETA; ALCO./GASOL. - FUNCIONANDO")</f>
      </c>
      <c r="C40" s="4" t="inlineStr">
        <is>
          <t>Vendido</t>
        </is>
      </c>
      <c r="D40" s="4" t="inlineStr">
        <is>
          <t>45</t>
        </is>
      </c>
      <c r="E40" s="5" t="inlineStr">
        <is>
          <t>17.100,00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=HYPERLINK("https://www.leilaoonline.com.br/lote/detalhe/78359", "239")</f>
      </c>
      <c r="B41" s="4" t="s">
        <f>=HYPERLINK("https://www.leilaoonline.com.br/lote/detalhe/78359", "VW/NOVO GOL TL MBV; 2017/2018; BRANCA; ALCO./GASOL. - FUNCIONANDO")</f>
      </c>
      <c r="C41" s="4" t="inlineStr">
        <is>
          <t>Não vendido</t>
        </is>
      </c>
      <c r="D41" s="4" t="inlineStr">
        <is>
          <t>10</t>
        </is>
      </c>
      <c r="E41" s="5" t="inlineStr">
        <is>
          <t>27.000,00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=HYPERLINK("https://www.leilaoonline.com.br/lote/detalhe/78360", "240")</f>
      </c>
      <c r="B42" s="4" t="s">
        <f>=HYPERLINK("https://www.leilaoonline.com.br/lote/detalhe/78360", "FIAT/UNO 1.6 R MPI; 1993/1993; VERMELHA; GASOLINA - FUNCIONANDO")</f>
      </c>
      <c r="C42" s="4" t="inlineStr">
        <is>
          <t>Não vendido</t>
        </is>
      </c>
      <c r="D42" s="4" t="inlineStr">
        <is>
          <t>28</t>
        </is>
      </c>
      <c r="E42" s="5" t="inlineStr">
        <is>
          <t>8.200,00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=HYPERLINK("https://www.leilaoonline.com.br/lote/detalhe/78627", "241")</f>
      </c>
      <c r="B43" s="4" t="s">
        <f>=HYPERLINK("https://www.leilaoonline.com.br/lote/detalhe/78627", "veja o vídeo!! RENAULT/LOGAN EXP 16; 2010/2011; PRETA; ALCO./GASOL. - FUNCIONANDO")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13.000,00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=HYPERLINK("https://www.leilaoonline.com.br/lote/detalhe/78324", "242")</f>
      </c>
      <c r="B44" s="4" t="s">
        <f>=HYPERLINK("https://www.leilaoonline.com.br/lote/detalhe/78324", "HONDA/PCX 150; 2017/2017; PRATA; GASOLINA - FUNCIONANDO")</f>
      </c>
      <c r="C44" s="4" t="inlineStr">
        <is>
          <t>Não vendido</t>
        </is>
      </c>
      <c r="D44" s="4" t="inlineStr">
        <is>
          <t>24</t>
        </is>
      </c>
      <c r="E44" s="5" t="inlineStr">
        <is>
          <t>7.000,00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=HYPERLINK("https://www.leilaoonline.com.br/lote/detalhe/78644", "243")</f>
      </c>
      <c r="B45" s="4" t="s">
        <f>=HYPERLINK("https://www.leilaoonline.com.br/lote/detalhe/78644", "veja o vídeo!! FIAT/UNO MILLE FIRE; 2001/2002; BRANCA; GASOLINA - FUNCIONANDO")</f>
      </c>
      <c r="C45" s="4" t="inlineStr">
        <is>
          <t>Não vendido</t>
        </is>
      </c>
      <c r="D45" s="4" t="inlineStr">
        <is>
          <t>9</t>
        </is>
      </c>
      <c r="E45" s="5" t="inlineStr">
        <is>
          <t>3.500,00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=HYPERLINK("https://www.leilaoonline.com.br/lote/detalhe/79087", "244")</f>
      </c>
      <c r="B46" s="4" t="s">
        <f>=HYPERLINK("https://www.leilaoonline.com.br/lote/detalhe/79087", "I/VW; PASSAT VAR 2.0T FSI; 2008/2009; PRETA; GASOLINA - FUNCIONANDO")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15.250,00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=HYPERLINK("https://www.leilaoonline.com.br/lote/detalhe/79090", "245")</f>
      </c>
      <c r="B47" s="4" t="s">
        <f>=HYPERLINK("https://www.leilaoonline.com.br/lote/detalhe/79090", "veja o vídeo!! HONDA/NX-4 FALCON; 2000/2001; VERDE; GASOLINA - FUNCIONANDO")</f>
      </c>
      <c r="C47" s="4" t="inlineStr">
        <is>
          <t>Não vendido</t>
        </is>
      </c>
      <c r="D47" s="4" t="inlineStr">
        <is>
          <t>20</t>
        </is>
      </c>
      <c r="E47" s="5" t="inlineStr">
        <is>
          <t>5.750,00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=HYPERLINK("https://www.leilaoonline.com.br/lote/detalhe/78320", "250")</f>
      </c>
      <c r="B48" s="4" t="s">
        <f>=HYPERLINK("https://www.leilaoonline.com.br/lote/detalhe/78320", "veja o vídeo!! VW/SANTANA; 2001/2001; BRANCA; ALCO./GÁS NATURAL VEICULAR - FUNCIONANDO")</f>
      </c>
      <c r="C48" s="4" t="inlineStr">
        <is>
          <t>Não vendido</t>
        </is>
      </c>
      <c r="D48" s="4" t="inlineStr">
        <is>
          <t>32</t>
        </is>
      </c>
      <c r="E48" s="5" t="inlineStr">
        <is>
          <t>6.100,00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=HYPERLINK("https://www.leilaoonline.com.br/lote/detalhe/78344", "263")</f>
      </c>
      <c r="B49" s="4" t="s">
        <f>=HYPERLINK("https://www.leilaoonline.com.br/lote/detalhe/78344", "veja o vídeo!! RENAULT; LOGAN EXP 1016V; 2010/2011; PRATA; ALCO./GASOL. - FUNCIONANDO - IPVA 2021 PAGO")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11.750,00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=HYPERLINK("https://www.leilaoonline.com.br/lote/detalhe/78305", "271")</f>
      </c>
      <c r="B50" s="4" t="s">
        <f>=HYPERLINK("https://www.leilaoonline.com.br/lote/detalhe/78305", "veja o vídeo!! VW/FUSCA 1300; 1972/1972; BRANCA; GASOLINA - FUNCIONANDO")</f>
      </c>
      <c r="C50" s="4" t="inlineStr">
        <is>
          <t>Não vendido</t>
        </is>
      </c>
      <c r="D50" s="4" t="inlineStr">
        <is>
          <t>31</t>
        </is>
      </c>
      <c r="E50" s="5" t="inlineStr">
        <is>
          <t>6.550,00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=HYPERLINK("https://www.leilaoonline.com.br/lote/detalhe/78327", "287")</f>
      </c>
      <c r="B51" s="4" t="s">
        <f>=HYPERLINK("https://www.leilaoonline.com.br/lote/detalhe/78327", "veja o vídeo!! VW/VOLKSWAGEN FUSCA ; 1969/1969; VERDE; GASOLINA - FUNCIONANDO")</f>
      </c>
      <c r="C51" s="4" t="inlineStr">
        <is>
          <t>Não vendido</t>
        </is>
      </c>
      <c r="D51" s="4" t="inlineStr">
        <is>
          <t>24</t>
        </is>
      </c>
      <c r="E51" s="5" t="inlineStr">
        <is>
          <t>5.650,00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=HYPERLINK("https://www.leilaoonline.com.br/lote/detalhe/78323", "289")</f>
      </c>
      <c r="B52" s="4" t="s">
        <f>=HYPERLINK("https://www.leilaoonline.com.br/lote/detalhe/78323", "veja o vídeo!! VW/GOL GTS; 1989/1989; PRETA; ALCOOL - FUNCIONANDO")</f>
      </c>
      <c r="C52" s="4" t="inlineStr">
        <is>
          <t>Não vendido</t>
        </is>
      </c>
      <c r="D52" s="4" t="inlineStr">
        <is>
          <t>41</t>
        </is>
      </c>
      <c r="E52" s="5" t="inlineStr">
        <is>
          <t>14.550,00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=HYPERLINK("https://www.leilaoonline.com.br/lote/detalhe/78309", "292")</f>
      </c>
      <c r="B53" s="4" t="s">
        <f>=HYPERLINK("https://www.leilaoonline.com.br/lote/detalhe/78309", "veja o vídeo!! VW/GOL 1000; 1994/1994; BRANCA; GASOLINA - FUNCIONANDO")</f>
      </c>
      <c r="C53" s="4" t="inlineStr">
        <is>
          <t>Não vendido</t>
        </is>
      </c>
      <c r="D53" s="4" t="inlineStr">
        <is>
          <t>27</t>
        </is>
      </c>
      <c r="E53" s="5" t="inlineStr">
        <is>
          <t>4.900,00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=HYPERLINK("https://www.leilaoonline.com.br/lote/detalhe/78314", "293")</f>
      </c>
      <c r="B54" s="4" t="s">
        <f>=HYPERLINK("https://www.leilaoonline.com.br/lote/detalhe/78314", "VW/PARATI GLS 1.8; 1993/1993; PRATA; ALCOOL - FUNCIONANDO")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6.500,00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=HYPERLINK("https://www.leilaoonline.com.br/lote/detalhe/78559", "294")</f>
      </c>
      <c r="B55" s="4" t="s">
        <f>=HYPERLINK("https://www.leilaoonline.com.br/lote/detalhe/78559", "VW/GOL GTS; 1991/1991; PRATA; GASOLINA - FUNCIONANDO")</f>
      </c>
      <c r="C55" s="4" t="inlineStr">
        <is>
          <t>Não vendido</t>
        </is>
      </c>
      <c r="D55" s="4" t="inlineStr">
        <is>
          <t>46</t>
        </is>
      </c>
      <c r="E55" s="5" t="inlineStr">
        <is>
          <t>10.600,00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=HYPERLINK("https://www.leilaoonline.com.br/lote/detalhe/78308", "295")</f>
      </c>
      <c r="B56" s="4" t="s">
        <f>=HYPERLINK("https://www.leilaoonline.com.br/lote/detalhe/78308", "veja o vídeo!! VW/FUSCA 1300 L; 1977/1977; BRANCA - FUNCIONANDO")</f>
      </c>
      <c r="C56" s="4" t="inlineStr">
        <is>
          <t>Não vendido</t>
        </is>
      </c>
      <c r="D56" s="4" t="inlineStr">
        <is>
          <t>21</t>
        </is>
      </c>
      <c r="E56" s="5" t="inlineStr">
        <is>
          <t>5.050,00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=HYPERLINK("https://www.leilaoonline.com.br/lote/detalhe/78562", "296")</f>
      </c>
      <c r="B57" s="4" t="s">
        <f>=HYPERLINK("https://www.leilaoonline.com.br/lote/detalhe/78562", "veja o vídeo!! VW/GOL GT; 1985/1986; CINZA; ALCOOL - FUNCIONANDO")</f>
      </c>
      <c r="C57" s="4" t="inlineStr">
        <is>
          <t>Vendido</t>
        </is>
      </c>
      <c r="D57" s="4" t="inlineStr">
        <is>
          <t>41</t>
        </is>
      </c>
      <c r="E57" s="5" t="inlineStr">
        <is>
          <t>11.500,00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=HYPERLINK("https://www.leilaoonline.com.br/lote/detalhe/78315", "297")</f>
      </c>
      <c r="B58" s="4" t="s">
        <f>=HYPERLINK("https://www.leilaoonline.com.br/lote/detalhe/78315", "veja o vídeo!! VW; TL 1600; 1974")</f>
      </c>
      <c r="C58" s="4" t="inlineStr">
        <is>
          <t>Não vendido</t>
        </is>
      </c>
      <c r="D58" s="4" t="inlineStr">
        <is>
          <t>21</t>
        </is>
      </c>
      <c r="E58" s="5" t="inlineStr">
        <is>
          <t>5.350,00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=HYPERLINK("https://www.leilaoonline.com.br/lote/detalhe/78346", "298")</f>
      </c>
      <c r="B59" s="4" t="s">
        <f>=HYPERLINK("https://www.leilaoonline.com.br/lote/detalhe/78346", "VW/SAVEIRO CLI; 1997/1997; VERMELHA; GASOLINA - FUNCIONANDO")</f>
      </c>
      <c r="C59" s="4" t="inlineStr">
        <is>
          <t>Não vendido</t>
        </is>
      </c>
      <c r="D59" s="4" t="inlineStr">
        <is>
          <t>22</t>
        </is>
      </c>
      <c r="E59" s="5" t="inlineStr">
        <is>
          <t>9.400,00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=HYPERLINK("https://www.leilaoonline.com.br/lote/detalhe/78619", "299")</f>
      </c>
      <c r="B60" s="4" t="s">
        <f>=HYPERLINK("https://www.leilaoonline.com.br/lote/detalhe/78619", "veja o vídeo!! VW/PARATI GLS 1.8; 1994/1994; VERMELHA; GASOLINA - FUNCIONANDO")</f>
      </c>
      <c r="C60" s="4" t="inlineStr">
        <is>
          <t>Não vendido</t>
        </is>
      </c>
      <c r="D60" s="4" t="inlineStr">
        <is>
          <t>48</t>
        </is>
      </c>
      <c r="E60" s="5" t="inlineStr">
        <is>
          <t>11.500,00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=HYPERLINK("https://www.leilaoonline.com.br/lote/detalhe/78299", "301")</f>
      </c>
      <c r="B61" s="4" t="s">
        <f>=HYPERLINK("https://www.leilaoonline.com.br/lote/detalhe/78299", "veja o vídeo!! VW/GOL GL 1.8; 1993/1993; CINZA; ALCOOL - TURBO LEGALIZADO - FUNCIONANDO")</f>
      </c>
      <c r="C61" s="4" t="inlineStr">
        <is>
          <t>Não vendido</t>
        </is>
      </c>
      <c r="D61" s="4" t="inlineStr">
        <is>
          <t>33</t>
        </is>
      </c>
      <c r="E61" s="5" t="inlineStr">
        <is>
          <t>15.000,00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=HYPERLINK("https://www.leilaoonline.com.br/lote/detalhe/78343", "302")</f>
      </c>
      <c r="B62" s="4" t="s">
        <f>=HYPERLINK("https://www.leilaoonline.com.br/lote/detalhe/78343", "vídeo novo!! GM; MONZA SL/E; 1984/1984; VERDE; ALCOOL - FUNCIONANDO")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2.950,00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=HYPERLINK("https://www.leilaoonline.com.br/lote/detalhe/78311", "310")</f>
      </c>
      <c r="B63" s="4" t="s">
        <f>=HYPERLINK("https://www.leilaoonline.com.br/lote/detalhe/78311", "22 PNEUS DIVERSOS - MEDIDAS NAS ESPECIFICAÇÕES")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=HYPERLINK("https://www.leilaoonline.com.br/lote/detalhe/78318", "311")</f>
      </c>
      <c r="B64" s="4" t="s">
        <f>=HYPERLINK("https://www.leilaoonline.com.br/lote/detalhe/78318", "UM PAR DE PNEUS DUNLOP SPORT 205/50 ARO 16")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=HYPERLINK("https://www.leilaoonline.com.br/lote/detalhe/78560", "312")</f>
      </c>
      <c r="B65" s="4" t="s">
        <f>=HYPERLINK("https://www.leilaoonline.com.br/lote/detalhe/78560", "HONDA/FIT LXL; 2008/2008; CINZA; GASOLINA - FUNCIONANDO")</f>
      </c>
      <c r="C65" s="4" t="inlineStr">
        <is>
          <t>Não vendido</t>
        </is>
      </c>
      <c r="D65" s="4" t="inlineStr">
        <is>
          <t>29</t>
        </is>
      </c>
      <c r="E65" s="5" t="inlineStr">
        <is>
          <t>17.500,00</t>
        </is>
      </c>
      <c r="F6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2026-05-01T04:08:13.00Z</dcterms:created>
  <dc:creator>Tellks Tecnologia</dc:creator>
  <cp:revision>0</cp:revision>
</cp:coreProperties>
</file>