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41 CAMINHÕES VOLVO, MB, SCANIA - 11 ONIBUS E MICRO ONIBUS - 79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=HYPERLINK("https://www.leilaoonline.com.br/lote/detalhe/82022", "13001")</f>
      </c>
      <c r="B11" s="4" t="s">
        <f>=HYPERLINK("https://www.leilaoonline.com.br/lote/detalhe/82022", " Reb.Cana Picada Usicamp - 2007/2007 - LOC: Terra Rica, PR")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=HYPERLINK("https://www.leilaoonline.com.br/lote/detalhe/82025", "13002")</f>
      </c>
      <c r="B12" s="4" t="s">
        <f>=HYPERLINK("https://www.leilaoonline.com.br/lote/detalhe/82025", " Reb.Cana Picada Usicamp - 2007/2007 - LOC: Terra Rica, PR")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=HYPERLINK("https://www.leilaoonline.com.br/lote/detalhe/82023", "13003")</f>
      </c>
      <c r="B13" s="4" t="s">
        <f>=HYPERLINK("https://www.leilaoonline.com.br/lote/detalhe/82023", " Caminhão M.B. 915C - 2008/2008 - LOC: Terra Rica, PR")</f>
      </c>
      <c r="C13" s="4" t="inlineStr">
        <is>
          <t>Vendido</t>
        </is>
      </c>
      <c r="D13" s="4" t="inlineStr">
        <is>
          <t>111</t>
        </is>
      </c>
      <c r="E13" s="5" t="inlineStr">
        <is>
          <t>83.000,00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=HYPERLINK("https://www.leilaoonline.com.br/lote/detalhe/82028", "13004")</f>
      </c>
      <c r="B14" s="4" t="s">
        <f>=HYPERLINK("https://www.leilaoonline.com.br/lote/detalhe/82028", " Ônibus M.BENZ/OF 1318 - 1994/1994 - LOC: Terra Rica, PR")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=HYPERLINK("https://www.leilaoonline.com.br/lote/detalhe/82024", "13005")</f>
      </c>
      <c r="B15" s="4" t="s">
        <f>=HYPERLINK("https://www.leilaoonline.com.br/lote/detalhe/82024", " Caminhão MERCEDES BENZ 710 - 2006/2006 LOC: Terra Rica, PR")</f>
      </c>
      <c r="C15" s="4" t="inlineStr">
        <is>
          <t>Vendido</t>
        </is>
      </c>
      <c r="D15" s="4" t="inlineStr">
        <is>
          <t>87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=HYPERLINK("https://www.leilaoonline.com.br/lote/detalhe/82031", "13008")</f>
      </c>
      <c r="B16" s="4" t="s">
        <f>=HYPERLINK("https://www.leilaoonline.com.br/lote/detalhe/82031", " Reb.Cana Picada Usicamp - 2007/2007 - LOC: Terra Rica, PR")</f>
      </c>
      <c r="C16" s="4" t="inlineStr">
        <is>
          <t>Vendido</t>
        </is>
      </c>
      <c r="D16" s="4" t="inlineStr">
        <is>
          <t>9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=HYPERLINK("https://www.leilaoonline.com.br/lote/detalhe/82026", "13012")</f>
      </c>
      <c r="B17" s="4" t="s">
        <f>=HYPERLINK("https://www.leilaoonline.com.br/lote/detalhe/82026", " Caminhão MERCEDES BENZ 915C  - 2006/2006 - LOC: Terra Rica, PR")</f>
      </c>
      <c r="C17" s="4" t="inlineStr">
        <is>
          <t>Vendido</t>
        </is>
      </c>
      <c r="D17" s="4" t="inlineStr">
        <is>
          <t>88</t>
        </is>
      </c>
      <c r="E17" s="5" t="inlineStr">
        <is>
          <t>75.500,00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=HYPERLINK("https://www.leilaoonline.com.br/lote/detalhe/82027", "13014")</f>
      </c>
      <c r="B18" s="4" t="s">
        <f>=HYPERLINK("https://www.leilaoonline.com.br/lote/detalhe/82027", " Reb.Cana Picada Usicamp RCI E1E1 8200 - 2007/2007 - LOC: Terra Rica, PR")</f>
      </c>
      <c r="C18" s="4" t="inlineStr">
        <is>
          <t>Vendido</t>
        </is>
      </c>
      <c r="D18" s="4" t="inlineStr">
        <is>
          <t>12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=HYPERLINK("https://www.leilaoonline.com.br/lote/detalhe/82029", "13015")</f>
      </c>
      <c r="B19" s="4" t="s">
        <f>=HYPERLINK("https://www.leilaoonline.com.br/lote/detalhe/82029", " Reb.Cana Picada Usicamp - 2007/2007 - LOC: Terra Rica, PR")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=HYPERLINK("https://www.leilaoonline.com.br/lote/detalhe/82033", "13016")</f>
      </c>
      <c r="B20" s="4" t="s">
        <f>=HYPERLINK("https://www.leilaoonline.com.br/lote/detalhe/82033", " Reb.Cana Picada Usicamp - 2007/2007 - LOC: Terra Rica, PR")</f>
      </c>
      <c r="C20" s="4" t="inlineStr">
        <is>
          <t>Vendido</t>
        </is>
      </c>
      <c r="D20" s="4" t="inlineStr">
        <is>
          <t>10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=HYPERLINK("https://www.leilaoonline.com.br/lote/detalhe/82032", "13018")</f>
      </c>
      <c r="B21" s="4" t="s">
        <f>=HYPERLINK("https://www.leilaoonline.com.br/lote/detalhe/82032", " Caminhão Volvo VM260 6x4R - 2011/2011 - LOC: Terra Rica, PR")</f>
      </c>
      <c r="C21" s="4" t="inlineStr">
        <is>
          <t>Vendido</t>
        </is>
      </c>
      <c r="D21" s="4" t="inlineStr">
        <is>
          <t>47</t>
        </is>
      </c>
      <c r="E21" s="5" t="inlineStr">
        <is>
          <t>138.000,00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=HYPERLINK("https://www.leilaoonline.com.br/lote/detalhe/82037", "13019")</f>
      </c>
      <c r="B22" s="4" t="s">
        <f>=HYPERLINK("https://www.leilaoonline.com.br/lote/detalhe/82037", " Caminhão Volvo VM260 6x4R - 2011/2011 - LOC: Terra Rica, PR")</f>
      </c>
      <c r="C22" s="4" t="inlineStr">
        <is>
          <t>Vendido</t>
        </is>
      </c>
      <c r="D22" s="4" t="inlineStr">
        <is>
          <t>35</t>
        </is>
      </c>
      <c r="E22" s="5" t="inlineStr">
        <is>
          <t>136.000,00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=HYPERLINK("https://www.leilaoonline.com.br/lote/detalhe/82034", "13020")</f>
      </c>
      <c r="B23" s="4" t="s">
        <f>=HYPERLINK("https://www.leilaoonline.com.br/lote/detalhe/82034", " Micro ônibus M.BENZ/INDUSCAR FOZ U - 2011/2012 - LOC: Terra Rica, PR")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=HYPERLINK("https://www.leilaoonline.com.br/lote/detalhe/82040", "13021")</f>
      </c>
      <c r="B24" s="4" t="s">
        <f>=HYPERLINK("https://www.leilaoonline.com.br/lote/detalhe/82040", " Reb.Cana Picada Usicamp - 2007/2007 - LOC: Terra Rica, PR")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=HYPERLINK("https://www.leilaoonline.com.br/lote/detalhe/82030", "13022")</f>
      </c>
      <c r="B25" s="4" t="s">
        <f>=HYPERLINK("https://www.leilaoonline.com.br/lote/detalhe/82030", " Reb.Cana Picada Usicamp - 2007/2007 - LOC:Terra Rica,PR")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=HYPERLINK("https://www.leilaoonline.com.br/lote/detalhe/82035", "13025")</f>
      </c>
      <c r="B26" s="4" t="s">
        <f>=HYPERLINK("https://www.leilaoonline.com.br/lote/detalhe/82035", " Onibus M.BENZ/INDUSCAR FOZ U - 2011/2011 - LOC: Terra Rica, PR")</f>
      </c>
      <c r="C26" s="4" t="inlineStr">
        <is>
          <t>Vendido</t>
        </is>
      </c>
      <c r="D26" s="4" t="inlineStr">
        <is>
          <t>24</t>
        </is>
      </c>
      <c r="E26" s="5" t="inlineStr">
        <is>
          <t>48.000,00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=HYPERLINK("https://www.leilaoonline.com.br/lote/detalhe/82039", "13026")</f>
      </c>
      <c r="B27" s="4" t="s">
        <f>=HYPERLINK("https://www.leilaoonline.com.br/lote/detalhe/82039", " CAMINHÃO MERCEDES BENZ 2428 - 2005/2006 , FR 5217 - LOC: Terra Rica, PR")</f>
      </c>
      <c r="C27" s="4" t="inlineStr">
        <is>
          <t>Vendido</t>
        </is>
      </c>
      <c r="D27" s="4" t="inlineStr">
        <is>
          <t>66</t>
        </is>
      </c>
      <c r="E27" s="5" t="inlineStr">
        <is>
          <t>102.000,00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=HYPERLINK("https://www.leilaoonline.com.br/lote/detalhe/82045", "13027")</f>
      </c>
      <c r="B28" s="4" t="s">
        <f>=HYPERLINK("https://www.leilaoonline.com.br/lote/detalhe/82045", "CAMINHÃO VOLVO FM 440 6X4R - 2007/2007 , FR 5320- LOC: Terra Rica, PR")</f>
      </c>
      <c r="C28" s="4" t="inlineStr">
        <is>
          <t>Vendido</t>
        </is>
      </c>
      <c r="D28" s="4" t="inlineStr">
        <is>
          <t>78</t>
        </is>
      </c>
      <c r="E28" s="5" t="inlineStr">
        <is>
          <t>117.000,00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=HYPERLINK("https://www.leilaoonline.com.br/lote/detalhe/82055", "13028")</f>
      </c>
      <c r="B29" s="4" t="s">
        <f>=HYPERLINK("https://www.leilaoonline.com.br/lote/detalhe/82055", " Micro ônibus M.BENZ/INDUSCAR FOZ U - 2011/2011 - LOC: Terra Rica, PR")</f>
      </c>
      <c r="C29" s="4" t="inlineStr">
        <is>
          <t>Vendido</t>
        </is>
      </c>
      <c r="D29" s="4" t="inlineStr">
        <is>
          <t>14</t>
        </is>
      </c>
      <c r="E29" s="5" t="inlineStr">
        <is>
          <t>39.000,00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=HYPERLINK("https://www.leilaoonline.com.br/lote/detalhe/82043", "13029")</f>
      </c>
      <c r="B30" s="4" t="s">
        <f>=HYPERLINK("https://www.leilaoonline.com.br/lote/detalhe/82043", " Reb.Cana Picada Usicamp - 2007/2007 - LOC: Terra Rica, PR")</f>
      </c>
      <c r="C30" s="4" t="inlineStr">
        <is>
          <t>Vendido</t>
        </is>
      </c>
      <c r="D30" s="4" t="inlineStr">
        <is>
          <t>13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=HYPERLINK("https://www.leilaoonline.com.br/lote/detalhe/82044", "13031")</f>
      </c>
      <c r="B31" s="4" t="s">
        <f>=HYPERLINK("https://www.leilaoonline.com.br/lote/detalhe/82044", " Reb.Cana Picada Usicamp - 2007/2007 - LOC: Terra Rica, PR")</f>
      </c>
      <c r="C31" s="4" t="inlineStr">
        <is>
          <t>Vendido</t>
        </is>
      </c>
      <c r="D31" s="4" t="inlineStr">
        <is>
          <t>10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=HYPERLINK("https://www.leilaoonline.com.br/lote/detalhe/82038", "13036")</f>
      </c>
      <c r="B32" s="4" t="s">
        <f>=HYPERLINK("https://www.leilaoonline.com.br/lote/detalhe/82038", " Reb.Cana Picada Usicamp - 2007/2007 - LOC: Terra Rica, PR")</f>
      </c>
      <c r="C32" s="4" t="inlineStr">
        <is>
          <t>Vendido</t>
        </is>
      </c>
      <c r="D32" s="4" t="inlineStr">
        <is>
          <t>13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=HYPERLINK("https://www.leilaoonline.com.br/lote/detalhe/82036", "13038")</f>
      </c>
      <c r="B33" s="4" t="s">
        <f>=HYPERLINK("https://www.leilaoonline.com.br/lote/detalhe/82036", " Reb.Cana Picada Usicamp - 2007/2007 - LOC: Terra Rica, PR")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=HYPERLINK("https://www.leilaoonline.com.br/lote/detalhe/82058", "13039")</f>
      </c>
      <c r="B34" s="4" t="s">
        <f>=HYPERLINK("https://www.leilaoonline.com.br/lote/detalhe/82058", " Reb.Cana Picada Usicamp - 2007/2007 - LOC: Terra Rica, PR")</f>
      </c>
      <c r="C34" s="4" t="inlineStr">
        <is>
          <t>Vendido</t>
        </is>
      </c>
      <c r="D34" s="4" t="inlineStr">
        <is>
          <t>9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=HYPERLINK("https://www.leilaoonline.com.br/lote/detalhe/82054", "13045")</f>
      </c>
      <c r="B35" s="4" t="s">
        <f>=HYPERLINK("https://www.leilaoonline.com.br/lote/detalhe/82054", " Reb.Cana Picada Usicamp - 2007/2007 - LOC: Terra Rica, PR")</f>
      </c>
      <c r="C35" s="4" t="inlineStr">
        <is>
          <t>Vendido</t>
        </is>
      </c>
      <c r="D35" s="4" t="inlineStr">
        <is>
          <t>10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=HYPERLINK("https://www.leilaoonline.com.br/lote/detalhe/82056", "13046")</f>
      </c>
      <c r="B36" s="4" t="s">
        <f>=HYPERLINK("https://www.leilaoonline.com.br/lote/detalhe/82056", " Reb.Cana Picada Usicamp - 2007/2007 - LOC: Terra Rica, PR")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=HYPERLINK("https://www.leilaoonline.com.br/lote/detalhe/82042", "13047")</f>
      </c>
      <c r="B37" s="4" t="s">
        <f>=HYPERLINK("https://www.leilaoonline.com.br/lote/detalhe/82042", " Reb.Cana Picada Usicamp - 2007/2007 - LOC: Terra Rica, PR")</f>
      </c>
      <c r="C37" s="4" t="inlineStr">
        <is>
          <t>Vendido</t>
        </is>
      </c>
      <c r="D37" s="4" t="inlineStr">
        <is>
          <t>3</t>
        </is>
      </c>
      <c r="E37" s="5" t="inlineStr">
        <is>
          <t>22.000,00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=HYPERLINK("https://www.leilaoonline.com.br/lote/detalhe/82041", "13048")</f>
      </c>
      <c r="B38" s="4" t="s">
        <f>=HYPERLINK("https://www.leilaoonline.com.br/lote/detalhe/82041", " REBOQUE CANA PICADA  Usicamp - 2007/2007, FR5448 - LOC: Terra Rica/ PR")</f>
      </c>
      <c r="C38" s="4" t="inlineStr">
        <is>
          <t>Vendido</t>
        </is>
      </c>
      <c r="D38" s="4" t="inlineStr">
        <is>
          <t>8</t>
        </is>
      </c>
      <c r="E38" s="5" t="inlineStr">
        <is>
          <t>16.000,00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=HYPERLINK("https://www.leilaoonline.com.br/lote/detalhe/82047", "13049")</f>
      </c>
      <c r="B39" s="4" t="s">
        <f>=HYPERLINK("https://www.leilaoonline.com.br/lote/detalhe/82047", " Reb.Cana Picada Usicamp - 2007/2007 - LOC: Terra Rica, PR")</f>
      </c>
      <c r="C39" s="4" t="inlineStr">
        <is>
          <t>Vendido</t>
        </is>
      </c>
      <c r="D39" s="4" t="inlineStr">
        <is>
          <t>8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=HYPERLINK("https://www.leilaoonline.com.br/lote/detalhe/82059", "13054")</f>
      </c>
      <c r="B40" s="4" t="s">
        <f>=HYPERLINK("https://www.leilaoonline.com.br/lote/detalhe/82059", " Reb.Cana Picada Usicamp - 2007/2007 - LOC: Terra Rica, PR")</f>
      </c>
      <c r="C40" s="4" t="inlineStr">
        <is>
          <t>Vendido</t>
        </is>
      </c>
      <c r="D40" s="4" t="inlineStr">
        <is>
          <t>8</t>
        </is>
      </c>
      <c r="E40" s="5" t="inlineStr">
        <is>
          <t>15.500,00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=HYPERLINK("https://www.leilaoonline.com.br/lote/detalhe/82046", "13055")</f>
      </c>
      <c r="B41" s="4" t="s">
        <f>=HYPERLINK("https://www.leilaoonline.com.br/lote/detalhe/82046", " Reb.Cana Picada Usicamp - 2007/2007 - LOC: Terra Rica, PR")</f>
      </c>
      <c r="C41" s="4" t="inlineStr">
        <is>
          <t>Vendido</t>
        </is>
      </c>
      <c r="D41" s="4" t="inlineStr">
        <is>
          <t>7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=HYPERLINK("https://www.leilaoonline.com.br/lote/detalhe/82062", "13056")</f>
      </c>
      <c r="B42" s="4" t="s">
        <f>=HYPERLINK("https://www.leilaoonline.com.br/lote/detalhe/82062", " Reb.Cana Picada Usicamp - 2007/2007 - LOC: Terra Rica, PR")</f>
      </c>
      <c r="C42" s="4" t="inlineStr">
        <is>
          <t>Vendido</t>
        </is>
      </c>
      <c r="D42" s="4" t="inlineStr">
        <is>
          <t>8</t>
        </is>
      </c>
      <c r="E42" s="5" t="inlineStr">
        <is>
          <t>15.500,00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=HYPERLINK("https://www.leilaoonline.com.br/lote/detalhe/82060", "13057")</f>
      </c>
      <c r="B43" s="4" t="s">
        <f>=HYPERLINK("https://www.leilaoonline.com.br/lote/detalhe/82060", " Reb.Cana Picada Usicamp - 2007/2007 - LOC: Terra Rica, PR")</f>
      </c>
      <c r="C43" s="4" t="inlineStr">
        <is>
          <t>Vendido</t>
        </is>
      </c>
      <c r="D43" s="4" t="inlineStr">
        <is>
          <t>8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=HYPERLINK("https://www.leilaoonline.com.br/lote/detalhe/82061", "13061")</f>
      </c>
      <c r="B44" s="4" t="s">
        <f>=HYPERLINK("https://www.leilaoonline.com.br/lote/detalhe/82061", " CAMINHÃO VOLVO FM 440 6X4R - 2007/2007, FR 5315 - LOC: Terra Rica, PR")</f>
      </c>
      <c r="C44" s="4" t="inlineStr">
        <is>
          <t>Vendido</t>
        </is>
      </c>
      <c r="D44" s="4" t="inlineStr">
        <is>
          <t>73</t>
        </is>
      </c>
      <c r="E44" s="5" t="inlineStr">
        <is>
          <t>113.000,00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=HYPERLINK("https://www.leilaoonline.com.br/lote/detalhe/82049", "13062")</f>
      </c>
      <c r="B45" s="4" t="s">
        <f>=HYPERLINK("https://www.leilaoonline.com.br/lote/detalhe/82049", " CAMINHÃO VOLVO Volvo FM 440 6X4R - 2007/2007, FR 5323 - LOC: Terra Rica, PR")</f>
      </c>
      <c r="C45" s="4" t="inlineStr">
        <is>
          <t>Vendido</t>
        </is>
      </c>
      <c r="D45" s="4" t="inlineStr">
        <is>
          <t>74</t>
        </is>
      </c>
      <c r="E45" s="5" t="inlineStr">
        <is>
          <t>117.000,00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=HYPERLINK("https://www.leilaoonline.com.br/lote/detalhe/82053", "13066")</f>
      </c>
      <c r="B46" s="4" t="s">
        <f>=HYPERLINK("https://www.leilaoonline.com.br/lote/detalhe/82053", " Reb.Cana Picada Usicamp - 2007/2007 - LOC: Terra Rica, PR")</f>
      </c>
      <c r="C46" s="4" t="inlineStr">
        <is>
          <t>Vendido</t>
        </is>
      </c>
      <c r="D46" s="4" t="inlineStr">
        <is>
          <t>7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=HYPERLINK("https://www.leilaoonline.com.br/lote/detalhe/82063", "13068")</f>
      </c>
      <c r="B47" s="4" t="s">
        <f>=HYPERLINK("https://www.leilaoonline.com.br/lote/detalhe/82063", " Reb.Cana Picada Usicamp - 2007/2007 - LOC: Terra Rica, PR")</f>
      </c>
      <c r="C47" s="4" t="inlineStr">
        <is>
          <t>Vendido</t>
        </is>
      </c>
      <c r="D47" s="4" t="inlineStr">
        <is>
          <t>6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=HYPERLINK("https://www.leilaoonline.com.br/lote/detalhe/82052", "13069")</f>
      </c>
      <c r="B48" s="4" t="s">
        <f>=HYPERLINK("https://www.leilaoonline.com.br/lote/detalhe/82052", " Reb.Cana Picada Usicamp - 2007/2007 - LOC: Terra Rica, PR")</f>
      </c>
      <c r="C48" s="4" t="inlineStr">
        <is>
          <t>Vendido</t>
        </is>
      </c>
      <c r="D48" s="4" t="inlineStr">
        <is>
          <t>7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=HYPERLINK("https://www.leilaoonline.com.br/lote/detalhe/82051", "13070")</f>
      </c>
      <c r="B49" s="4" t="s">
        <f>=HYPERLINK("https://www.leilaoonline.com.br/lote/detalhe/82051", " Reb.Cana Picada Usicamp - 2007/2007 - LOC: Terra Rica, PR")</f>
      </c>
      <c r="C49" s="4" t="inlineStr">
        <is>
          <t>Vendido</t>
        </is>
      </c>
      <c r="D49" s="4" t="inlineStr">
        <is>
          <t>6</t>
        </is>
      </c>
      <c r="E49" s="5" t="inlineStr">
        <is>
          <t>14.500,00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=HYPERLINK("https://www.leilaoonline.com.br/lote/detalhe/82048", "13071")</f>
      </c>
      <c r="B50" s="4" t="s">
        <f>=HYPERLINK("https://www.leilaoonline.com.br/lote/detalhe/82048", " Reb.Cana Picada Usicamp - 2007/2007 - LOC: Terra Rica, PR")</f>
      </c>
      <c r="C50" s="4" t="inlineStr">
        <is>
          <t>Vendido</t>
        </is>
      </c>
      <c r="D50" s="4" t="inlineStr">
        <is>
          <t>6</t>
        </is>
      </c>
      <c r="E50" s="5" t="inlineStr">
        <is>
          <t>14.500,00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=HYPERLINK("https://www.leilaoonline.com.br/lote/detalhe/82057", "13072")</f>
      </c>
      <c r="B51" s="4" t="s">
        <f>=HYPERLINK("https://www.leilaoonline.com.br/lote/detalhe/82057", " Reb.Cana Picada Usicamp - 2007/2007 - LOC: Terra Rica, PR")</f>
      </c>
      <c r="C51" s="4" t="inlineStr">
        <is>
          <t>Vendido</t>
        </is>
      </c>
      <c r="D51" s="4" t="inlineStr">
        <is>
          <t>5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=HYPERLINK("https://www.leilaoonline.com.br/lote/detalhe/82050", "13073")</f>
      </c>
      <c r="B52" s="4" t="s">
        <f>=HYPERLINK("https://www.leilaoonline.com.br/lote/detalhe/82050", " Reb.Cana Picada Usicamp - 2007/2007 - LOC: Terra Rica, PR")</f>
      </c>
      <c r="C52" s="4" t="inlineStr">
        <is>
          <t>Vendido</t>
        </is>
      </c>
      <c r="D52" s="4" t="inlineStr">
        <is>
          <t>5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=HYPERLINK("https://www.leilaoonline.com.br/lote/detalhe/82064", "13074")</f>
      </c>
      <c r="B53" s="4" t="s">
        <f>=HYPERLINK("https://www.leilaoonline.com.br/lote/detalhe/82064", " Reb.Cana Picada Usicamp - 2007/2007 - LOC: Terra Rica, PR")</f>
      </c>
      <c r="C53" s="4" t="inlineStr">
        <is>
          <t>Vendido</t>
        </is>
      </c>
      <c r="D53" s="4" t="inlineStr">
        <is>
          <t>6</t>
        </is>
      </c>
      <c r="E53" s="5" t="inlineStr">
        <is>
          <t>14.500,00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=HYPERLINK("https://www.leilaoonline.com.br/lote/detalhe/82065", "13075")</f>
      </c>
      <c r="B54" s="4" t="s">
        <f>=HYPERLINK("https://www.leilaoonline.com.br/lote/detalhe/82065", " CAMINHÃO Volvo FM 440 6X4R - 2007/2007, FR5318 - LOC: Terra Rica, PR")</f>
      </c>
      <c r="C54" s="4" t="inlineStr">
        <is>
          <t>Vendido</t>
        </is>
      </c>
      <c r="D54" s="4" t="inlineStr">
        <is>
          <t>73</t>
        </is>
      </c>
      <c r="E54" s="5" t="inlineStr">
        <is>
          <t>123.000,00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=HYPERLINK("https://www.leilaoonline.com.br/lote/detalhe/82075", "13076")</f>
      </c>
      <c r="B55" s="4" t="s">
        <f>=HYPERLINK("https://www.leilaoonline.com.br/lote/detalhe/82075", " CAMINHÃO  Volvo FM 440 6X4R - 2007/2007 , FR 5319 - LOC: Terra Rica, PR")</f>
      </c>
      <c r="C55" s="4" t="inlineStr">
        <is>
          <t>Vendido</t>
        </is>
      </c>
      <c r="D55" s="4" t="inlineStr">
        <is>
          <t>55</t>
        </is>
      </c>
      <c r="E55" s="5" t="inlineStr">
        <is>
          <t>121.000,00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=HYPERLINK("https://www.leilaoonline.com.br/lote/detalhe/82074", "13077")</f>
      </c>
      <c r="B56" s="4" t="s">
        <f>=HYPERLINK("https://www.leilaoonline.com.br/lote/detalhe/82074", " Caminhão Volvo FM 440 6X4R - 2007/2007 - LOC: Terra Rica, PR")</f>
      </c>
      <c r="C56" s="4" t="inlineStr">
        <is>
          <t>Não vendido</t>
        </is>
      </c>
      <c r="D56" s="4" t="inlineStr">
        <is>
          <t>76</t>
        </is>
      </c>
      <c r="E56" s="5" t="inlineStr">
        <is>
          <t>115.000,00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=HYPERLINK("https://www.leilaoonline.com.br/lote/detalhe/82076", "13078")</f>
      </c>
      <c r="B57" s="4" t="s">
        <f>=HYPERLINK("https://www.leilaoonline.com.br/lote/detalhe/82076", " Reb.Cana Picada Usicamp - 2005/2005 - LOC: Terra Rica, PR")</f>
      </c>
      <c r="C57" s="4" t="inlineStr">
        <is>
          <t>Vendido</t>
        </is>
      </c>
      <c r="D57" s="4" t="inlineStr">
        <is>
          <t>3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=HYPERLINK("https://www.leilaoonline.com.br/lote/detalhe/82078", "13079")</f>
      </c>
      <c r="B58" s="4" t="s">
        <f>=HYPERLINK("https://www.leilaoonline.com.br/lote/detalhe/82078", " Reb.Cana Picada Usicamp - 2007/2007 - LOC: Terra Rica, PR")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=HYPERLINK("https://www.leilaoonline.com.br/lote/detalhe/82079", "13080")</f>
      </c>
      <c r="B59" s="4" t="s">
        <f>=HYPERLINK("https://www.leilaoonline.com.br/lote/detalhe/82079", " Reb.Cana Picada Usicamp - 2007/2007 - LOC: Terra Rica, PR")</f>
      </c>
      <c r="C59" s="4" t="inlineStr">
        <is>
          <t>Vendido</t>
        </is>
      </c>
      <c r="D59" s="4" t="inlineStr">
        <is>
          <t>5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=HYPERLINK("https://www.leilaoonline.com.br/lote/detalhe/82077", "13084")</f>
      </c>
      <c r="B60" s="4" t="s">
        <f>=HYPERLINK("https://www.leilaoonline.com.br/lote/detalhe/82077", " Reb.Cana Picada Usicamp - 2007/2007 - LOC: Terra Rica, PR")</f>
      </c>
      <c r="C60" s="4" t="inlineStr">
        <is>
          <t>Vendido</t>
        </is>
      </c>
      <c r="D60" s="4" t="inlineStr">
        <is>
          <t>4</t>
        </is>
      </c>
      <c r="E60" s="5" t="inlineStr">
        <is>
          <t>13.500,00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=HYPERLINK("https://www.leilaoonline.com.br/lote/detalhe/82082", "13085")</f>
      </c>
      <c r="B61" s="4" t="s">
        <f>=HYPERLINK("https://www.leilaoonline.com.br/lote/detalhe/82082", " Reb.Cana Picada Usicamp - 2007/2007 - LOC: Terra Rica, PR")</f>
      </c>
      <c r="C61" s="4" t="inlineStr">
        <is>
          <t>Vendido</t>
        </is>
      </c>
      <c r="D61" s="4" t="inlineStr">
        <is>
          <t>4</t>
        </is>
      </c>
      <c r="E61" s="5" t="inlineStr">
        <is>
          <t>13.500,00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=HYPERLINK("https://www.leilaoonline.com.br/lote/detalhe/82086", "13086")</f>
      </c>
      <c r="B62" s="4" t="s">
        <f>=HYPERLINK("https://www.leilaoonline.com.br/lote/detalhe/82086", " Reb.Cana Picada Usicamp - 2007/2007 - LOC: Terra Rica, PR")</f>
      </c>
      <c r="C62" s="4" t="inlineStr">
        <is>
          <t>Vendido</t>
        </is>
      </c>
      <c r="D62" s="4" t="inlineStr">
        <is>
          <t>3</t>
        </is>
      </c>
      <c r="E62" s="5" t="inlineStr">
        <is>
          <t>13.000,00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=HYPERLINK("https://www.leilaoonline.com.br/lote/detalhe/82080", "13087")</f>
      </c>
      <c r="B63" s="4" t="s">
        <f>=HYPERLINK("https://www.leilaoonline.com.br/lote/detalhe/82080", " Reb.Cana Picada Usicamp - 2007/2007 - LOC: Terra Rica, PR")</f>
      </c>
      <c r="C63" s="4" t="inlineStr">
        <is>
          <t>Vendido</t>
        </is>
      </c>
      <c r="D63" s="4" t="inlineStr">
        <is>
          <t>7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=HYPERLINK("https://www.leilaoonline.com.br/lote/detalhe/82084", "13089")</f>
      </c>
      <c r="B64" s="4" t="s">
        <f>=HYPERLINK("https://www.leilaoonline.com.br/lote/detalhe/82084", " Ônibus M.BENZ/MPOLO TORINO GVU - 2002/2002 - LOC: Terra Rica, PR")</f>
      </c>
      <c r="C64" s="4" t="inlineStr">
        <is>
          <t>Vendido</t>
        </is>
      </c>
      <c r="D64" s="4" t="inlineStr">
        <is>
          <t>22</t>
        </is>
      </c>
      <c r="E64" s="5" t="inlineStr">
        <is>
          <t>24.500,00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=HYPERLINK("https://www.leilaoonline.com.br/lote/detalhe/82083", "13090")</f>
      </c>
      <c r="B65" s="4" t="s">
        <f>=HYPERLINK("https://www.leilaoonline.com.br/lote/detalhe/82083", " Ônibus M.BENZ/MPOLO TORINO GVU - 2002/2002 - LOC: Terra Rica, PR")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=HYPERLINK("https://www.leilaoonline.com.br/lote/detalhe/82081", "13092")</f>
      </c>
      <c r="B66" s="4" t="s">
        <f>=HYPERLINK("https://www.leilaoonline.com.br/lote/detalhe/82081", " Reb.Cana Picada Usicamp - 2007/2007 - LOC: Terra Rica, PR")</f>
      </c>
      <c r="C66" s="4" t="inlineStr">
        <is>
          <t>Vendido</t>
        </is>
      </c>
      <c r="D66" s="4" t="inlineStr">
        <is>
          <t>4</t>
        </is>
      </c>
      <c r="E66" s="5" t="inlineStr">
        <is>
          <t>13.500,00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=HYPERLINK("https://www.leilaoonline.com.br/lote/detalhe/82087", "13095")</f>
      </c>
      <c r="B67" s="4" t="s">
        <f>=HYPERLINK("https://www.leilaoonline.com.br/lote/detalhe/82087", " Reb.Cana Picada Usicamp - 2007/2007 - LOC: Terra Rica, PR")</f>
      </c>
      <c r="C67" s="4" t="inlineStr">
        <is>
          <t>Vendido</t>
        </is>
      </c>
      <c r="D67" s="4" t="inlineStr">
        <is>
          <t>3</t>
        </is>
      </c>
      <c r="E67" s="5" t="inlineStr">
        <is>
          <t>13.000,00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=HYPERLINK("https://www.leilaoonline.com.br/lote/detalhe/82085", "13096")</f>
      </c>
      <c r="B68" s="4" t="s">
        <f>=HYPERLINK("https://www.leilaoonline.com.br/lote/detalhe/82085", " Caminhão MERCEDES BENZ 2428 - 2005/2006 - LOC: Terra Rica, PR")</f>
      </c>
      <c r="C68" s="4" t="inlineStr">
        <is>
          <t>Não vendido</t>
        </is>
      </c>
      <c r="D68" s="4" t="inlineStr">
        <is>
          <t>53</t>
        </is>
      </c>
      <c r="E68" s="5" t="inlineStr">
        <is>
          <t>92.000,00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=HYPERLINK("https://www.leilaoonline.com.br/lote/detalhe/82088", "13097")</f>
      </c>
      <c r="B69" s="4" t="s">
        <f>=HYPERLINK("https://www.leilaoonline.com.br/lote/detalhe/82088", " Caminhão MERCEDES BENZ 2428 - 2005/2005 - LOC: Terra Rica, PR")</f>
      </c>
      <c r="C69" s="4" t="inlineStr">
        <is>
          <t>Vendido</t>
        </is>
      </c>
      <c r="D69" s="4" t="inlineStr">
        <is>
          <t>76</t>
        </is>
      </c>
      <c r="E69" s="5" t="inlineStr">
        <is>
          <t>156.000,00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=HYPERLINK("https://www.leilaoonline.com.br/lote/detalhe/82099", "13100")</f>
      </c>
      <c r="B70" s="4" t="s">
        <f>=HYPERLINK("https://www.leilaoonline.com.br/lote/detalhe/82099", " CAMINHÃO VOLVO FM12 380 6X4 R - 2003/2003 - LOC: Paranacity, PR")</f>
      </c>
      <c r="C70" s="4" t="inlineStr">
        <is>
          <t>Vendido</t>
        </is>
      </c>
      <c r="D70" s="4" t="inlineStr">
        <is>
          <t>22</t>
        </is>
      </c>
      <c r="E70" s="5" t="inlineStr">
        <is>
          <t>55.000,00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=HYPERLINK("https://www.leilaoonline.com.br/lote/detalhe/82095", "13101")</f>
      </c>
      <c r="B71" s="4" t="s">
        <f>=HYPERLINK("https://www.leilaoonline.com.br/lote/detalhe/82095", " CAMINHÃO VOLVO/FM12 380 6X4R ATDL - 2004/2004 - LOC: Paranacity, PR")</f>
      </c>
      <c r="C71" s="4" t="inlineStr">
        <is>
          <t>Não vendido</t>
        </is>
      </c>
      <c r="D71" s="4" t="inlineStr">
        <is>
          <t>31</t>
        </is>
      </c>
      <c r="E71" s="5" t="inlineStr">
        <is>
          <t>77.000,00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=HYPERLINK("https://www.leilaoonline.com.br/lote/detalhe/82094", "13102")</f>
      </c>
      <c r="B72" s="4" t="s">
        <f>=HYPERLINK("https://www.leilaoonline.com.br/lote/detalhe/82094", " CAMINHÃO VOLVO/FM12 380 6X4R ATDL - 2003/2004 - LOC: Paranacity, PR   ")</f>
      </c>
      <c r="C72" s="4" t="inlineStr">
        <is>
          <t>Vendido</t>
        </is>
      </c>
      <c r="D72" s="4" t="inlineStr">
        <is>
          <t>57</t>
        </is>
      </c>
      <c r="E72" s="5" t="inlineStr">
        <is>
          <t>91.000,00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=HYPERLINK("https://www.leilaoonline.com.br/lote/detalhe/82093", "13103")</f>
      </c>
      <c r="B73" s="4" t="s">
        <f>=HYPERLINK("https://www.leilaoonline.com.br/lote/detalhe/82093", " CAMINHÃO VOLVO/FM12 380 6X4R ATDL - 2004/2004 - LOC: Paranacity, PR   ")</f>
      </c>
      <c r="C73" s="4" t="inlineStr">
        <is>
          <t>Vendido</t>
        </is>
      </c>
      <c r="D73" s="4" t="inlineStr">
        <is>
          <t>51</t>
        </is>
      </c>
      <c r="E73" s="5" t="inlineStr">
        <is>
          <t>91.000,00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=HYPERLINK("https://www.leilaoonline.com.br/lote/detalhe/82092", "13104")</f>
      </c>
      <c r="B74" s="4" t="s">
        <f>=HYPERLINK("https://www.leilaoonline.com.br/lote/detalhe/82092", " CAMINHÃO VOLVO/FM12 380 6X4R - 2002/2002 - LOC: Paranacity, PR")</f>
      </c>
      <c r="C74" s="4" t="inlineStr">
        <is>
          <t>Vendido</t>
        </is>
      </c>
      <c r="D74" s="4" t="inlineStr">
        <is>
          <t>29</t>
        </is>
      </c>
      <c r="E74" s="5" t="inlineStr">
        <is>
          <t>58.000,00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=HYPERLINK("https://www.leilaoonline.com.br/lote/detalhe/82089", "13105")</f>
      </c>
      <c r="B75" s="4" t="s">
        <f>=HYPERLINK("https://www.leilaoonline.com.br/lote/detalhe/82089", " R/USICAMP RCI E1E1 8200 - 2003/2003 - LOC: Paranacity, PR")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=HYPERLINK("https://www.leilaoonline.com.br/lote/detalhe/82096", "13113")</f>
      </c>
      <c r="B76" s="4" t="s">
        <f>=HYPERLINK("https://www.leilaoonline.com.br/lote/detalhe/82096", " CAMINHÃO VOLVO/FM12 380 6X4R - 2002/2002 - LOC: Paranacity, PR")</f>
      </c>
      <c r="C76" s="4" t="inlineStr">
        <is>
          <t>Vendido</t>
        </is>
      </c>
      <c r="D76" s="4" t="inlineStr">
        <is>
          <t>21</t>
        </is>
      </c>
      <c r="E76" s="5" t="inlineStr">
        <is>
          <t>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=HYPERLINK("https://www.leilaoonline.com.br/lote/detalhe/82100", "13115")</f>
      </c>
      <c r="B77" s="4" t="s">
        <f>=HYPERLINK("https://www.leilaoonline.com.br/lote/detalhe/82100", " CAMINHÃO VOLVO/FM12 380 6X4R ATDL - 2005/2005 - LOC: Paranacity, PR")</f>
      </c>
      <c r="C77" s="4" t="inlineStr">
        <is>
          <t>Vendido</t>
        </is>
      </c>
      <c r="D77" s="4" t="inlineStr">
        <is>
          <t>44</t>
        </is>
      </c>
      <c r="E77" s="5" t="inlineStr">
        <is>
          <t>81.000,00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=HYPERLINK("https://www.leilaoonline.com.br/lote/detalhe/82098", "13120")</f>
      </c>
      <c r="B78" s="4" t="s">
        <f>=HYPERLINK("https://www.leilaoonline.com.br/lote/detalhe/82098", " R/USICAMP RCI E1E1 8200 - 2003/2003 - LOC: Paranacity, PR")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=HYPERLINK("https://www.leilaoonline.com.br/lote/detalhe/82104", "13127")</f>
      </c>
      <c r="B79" s="4" t="s">
        <f>=HYPERLINK("https://www.leilaoonline.com.br/lote/detalhe/82104", " CAMINHÃO VOLVO/FM12 420 6X4R - 2003/2003 - LOC: Paranacity, PR")</f>
      </c>
      <c r="C79" s="4" t="inlineStr">
        <is>
          <t>Vendido</t>
        </is>
      </c>
      <c r="D79" s="4" t="inlineStr">
        <is>
          <t>29</t>
        </is>
      </c>
      <c r="E79" s="5" t="inlineStr">
        <is>
          <t>71.000,00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=HYPERLINK("https://www.leilaoonline.com.br/lote/detalhe/82091", "13130")</f>
      </c>
      <c r="B80" s="4" t="s">
        <f>=HYPERLINK("https://www.leilaoonline.com.br/lote/detalhe/82091", " R/USICAMP RCI E1E1 8201 2003/2003 - LOC: Paranacity, PR")</f>
      </c>
      <c r="C80" s="4" t="inlineStr">
        <is>
          <t>Vendido</t>
        </is>
      </c>
      <c r="D80" s="4" t="inlineStr">
        <is>
          <t>3</t>
        </is>
      </c>
      <c r="E80" s="5" t="inlineStr">
        <is>
          <t>13.000,00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=HYPERLINK("https://www.leilaoonline.com.br/lote/detalhe/82101", "13138")</f>
      </c>
      <c r="B81" s="4" t="s">
        <f>=HYPERLINK("https://www.leilaoonline.com.br/lote/detalhe/82101", " CAMINHÃO VOLVO/FM 440 6X4R - 2006/2007 - LOC: Paranacity, PR")</f>
      </c>
      <c r="C81" s="4" t="inlineStr">
        <is>
          <t>Vendido</t>
        </is>
      </c>
      <c r="D81" s="4" t="inlineStr">
        <is>
          <t>86</t>
        </is>
      </c>
      <c r="E81" s="5" t="inlineStr">
        <is>
          <t>125.000,00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=HYPERLINK("https://www.leilaoonline.com.br/lote/detalhe/82090", "13150")</f>
      </c>
      <c r="B82" s="4" t="s">
        <f>=HYPERLINK("https://www.leilaoonline.com.br/lote/detalhe/82090", " CAMINHÃO VOLVO/FM12 380 6X4R - 2002/2002 - LOC: Paranacity, PR")</f>
      </c>
      <c r="C82" s="4" t="inlineStr">
        <is>
          <t>Vendido</t>
        </is>
      </c>
      <c r="D82" s="4" t="inlineStr">
        <is>
          <t>47</t>
        </is>
      </c>
      <c r="E82" s="5" t="inlineStr">
        <is>
          <t>81.000,00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=HYPERLINK("https://www.leilaoonline.com.br/lote/detalhe/82103", "13152")</f>
      </c>
      <c r="B83" s="4" t="s">
        <f>=HYPERLINK("https://www.leilaoonline.com.br/lote/detalhe/82103", " CAMINHÃO VOLVO/FM12 420 6X4R - 2003/2003 - LOC: Paranacity, PR")</f>
      </c>
      <c r="C83" s="4" t="inlineStr">
        <is>
          <t>Vendido</t>
        </is>
      </c>
      <c r="D83" s="4" t="inlineStr">
        <is>
          <t>70</t>
        </is>
      </c>
      <c r="E83" s="5" t="inlineStr">
        <is>
          <t>104.000,00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=HYPERLINK("https://www.leilaoonline.com.br/lote/detalhe/82109", "13161")</f>
      </c>
      <c r="B84" s="4" t="s">
        <f>=HYPERLINK("https://www.leilaoonline.com.br/lote/detalhe/82109", " CAMINHÃO VOLVO/FM12 380 6X4R - 2003/2003 - LOC: Paranacity, PR")</f>
      </c>
      <c r="C84" s="4" t="inlineStr">
        <is>
          <t>Vendido</t>
        </is>
      </c>
      <c r="D84" s="4" t="inlineStr">
        <is>
          <t>41</t>
        </is>
      </c>
      <c r="E84" s="5" t="inlineStr">
        <is>
          <t>75.000,00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=HYPERLINK("https://www.leilaoonline.com.br/lote/detalhe/82112", "13162")</f>
      </c>
      <c r="B85" s="4" t="s">
        <f>=HYPERLINK("https://www.leilaoonline.com.br/lote/detalhe/82112", " CAMINHÃO VOLVO/FM12 380 6X4R - 2004/2004 - LOC: Paranacity, PR")</f>
      </c>
      <c r="C85" s="4" t="inlineStr">
        <is>
          <t>Vendido</t>
        </is>
      </c>
      <c r="D85" s="4" t="inlineStr">
        <is>
          <t>60</t>
        </is>
      </c>
      <c r="E85" s="5" t="inlineStr">
        <is>
          <t>98.000,00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=HYPERLINK("https://www.leilaoonline.com.br/lote/detalhe/82110", "13163")</f>
      </c>
      <c r="B86" s="4" t="s">
        <f>=HYPERLINK("https://www.leilaoonline.com.br/lote/detalhe/82110", " CAMINHÃO VOLVO/FM 440 6X4R - 2008/2008 - LOC: Paranacity, PR")</f>
      </c>
      <c r="C86" s="4" t="inlineStr">
        <is>
          <t>Vendido</t>
        </is>
      </c>
      <c r="D86" s="4" t="inlineStr">
        <is>
          <t>86</t>
        </is>
      </c>
      <c r="E86" s="5" t="inlineStr">
        <is>
          <t>128.000,00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=HYPERLINK("https://www.leilaoonline.com.br/lote/detalhe/82111", "13167")</f>
      </c>
      <c r="B87" s="4" t="s">
        <f>=HYPERLINK("https://www.leilaoonline.com.br/lote/detalhe/82111", " R/USICAMP RCI E1E1 8202 - 2002/2002 - LOC: Paranacity, PR")</f>
      </c>
      <c r="C87" s="4" t="inlineStr">
        <is>
          <t>Vendido</t>
        </is>
      </c>
      <c r="D87" s="4" t="inlineStr">
        <is>
          <t>4</t>
        </is>
      </c>
      <c r="E87" s="5" t="inlineStr">
        <is>
          <t>13.500,00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=HYPERLINK("https://www.leilaoonline.com.br/lote/detalhe/82116", "13182")</f>
      </c>
      <c r="B88" s="4" t="s">
        <f>=HYPERLINK("https://www.leilaoonline.com.br/lote/detalhe/82116", " R/USICAMP RCI E1E1 8201 2003/2003 - LOC: Paranacity, PR")</f>
      </c>
      <c r="C88" s="4" t="inlineStr">
        <is>
          <t>Vendido</t>
        </is>
      </c>
      <c r="D88" s="4" t="inlineStr">
        <is>
          <t>3</t>
        </is>
      </c>
      <c r="E88" s="5" t="inlineStr">
        <is>
          <t>13.000,00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=HYPERLINK("https://www.leilaoonline.com.br/lote/detalhe/82115", "13185")</f>
      </c>
      <c r="B89" s="4" t="s">
        <f>=HYPERLINK("https://www.leilaoonline.com.br/lote/detalhe/82115", " ÔNIBUS IMP/M.BENZ OF 1620 - 1995/1995 - LOC: Paranacity, PR")</f>
      </c>
      <c r="C89" s="4" t="inlineStr">
        <is>
          <t>Vendido</t>
        </is>
      </c>
      <c r="D89" s="4" t="inlineStr">
        <is>
          <t>31</t>
        </is>
      </c>
      <c r="E89" s="5" t="inlineStr">
        <is>
          <t>28.000,00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=HYPERLINK("https://www.leilaoonline.com.br/lote/detalhe/82105", "13186")</f>
      </c>
      <c r="B90" s="4" t="s">
        <f>=HYPERLINK("https://www.leilaoonline.com.br/lote/detalhe/82105", " ÔNIBUS M.BENZ/OF 1620 - 1995/1995 - LOC: Paranacity, PR")</f>
      </c>
      <c r="C90" s="4" t="inlineStr">
        <is>
          <t>Vendido</t>
        </is>
      </c>
      <c r="D90" s="4" t="inlineStr">
        <is>
          <t>27</t>
        </is>
      </c>
      <c r="E90" s="5" t="inlineStr">
        <is>
          <t>23.500,00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=HYPERLINK("https://www.leilaoonline.com.br/lote/detalhe/82121", "13188")</f>
      </c>
      <c r="B91" s="4" t="s">
        <f>=HYPERLINK("https://www.leilaoonline.com.br/lote/detalhe/82121", " CAMINHÃO MERCEDES BENZ 710 - 2001/2001 - LOC: Paranacity, PR")</f>
      </c>
      <c r="C91" s="4" t="inlineStr">
        <is>
          <t>Vendido</t>
        </is>
      </c>
      <c r="D91" s="4" t="inlineStr">
        <is>
          <t>55</t>
        </is>
      </c>
      <c r="E91" s="5" t="inlineStr">
        <is>
          <t>47.000,00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=HYPERLINK("https://www.leilaoonline.com.br/lote/detalhe/82118", "13198")</f>
      </c>
      <c r="B92" s="4" t="s">
        <f>=HYPERLINK("https://www.leilaoonline.com.br/lote/detalhe/82118", " CAMINHÃO MERCEDES BENZ 915C - 2008/2008 - LOC: Paranacity, PR")</f>
      </c>
      <c r="C92" s="4" t="inlineStr">
        <is>
          <t>Não vendido</t>
        </is>
      </c>
      <c r="D92" s="4" t="inlineStr">
        <is>
          <t>50</t>
        </is>
      </c>
      <c r="E92" s="5" t="inlineStr">
        <is>
          <t>77.000,00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=HYPERLINK("https://www.leilaoonline.com.br/lote/detalhe/82119", "13199")</f>
      </c>
      <c r="B93" s="4" t="s">
        <f>=HYPERLINK("https://www.leilaoonline.com.br/lote/detalhe/82119", " CAMINHÃO MERCEDES BENZ 915C - 2008/2008 - LOC: Paranacity, PR")</f>
      </c>
      <c r="C93" s="4" t="inlineStr">
        <is>
          <t>Vendido</t>
        </is>
      </c>
      <c r="D93" s="4" t="inlineStr">
        <is>
          <t>44</t>
        </is>
      </c>
      <c r="E93" s="5" t="inlineStr">
        <is>
          <t>69.000,00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=HYPERLINK("https://www.leilaoonline.com.br/lote/detalhe/82124", "13205")</f>
      </c>
      <c r="B94" s="4" t="s">
        <f>=HYPERLINK("https://www.leilaoonline.com.br/lote/detalhe/82124", " R/USICAMP RCI E1E1 8201 - 2006/2006 - LOC: Paranacity, PR")</f>
      </c>
      <c r="C94" s="4" t="inlineStr">
        <is>
          <t>Vendido</t>
        </is>
      </c>
      <c r="D94" s="4" t="inlineStr">
        <is>
          <t>3</t>
        </is>
      </c>
      <c r="E94" s="5" t="inlineStr">
        <is>
          <t>13.000,00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=HYPERLINK("https://www.leilaoonline.com.br/lote/detalhe/82067", "13209")</f>
      </c>
      <c r="B95" s="4" t="s">
        <f>=HYPERLINK("https://www.leilaoonline.com.br/lote/detalhe/82067", " MICRO ÔNIBUS M.BENZ/INDUSCAR FOZ U - 2011/2012 - LOC: Paranacity, PR")</f>
      </c>
      <c r="C95" s="4" t="inlineStr">
        <is>
          <t>Vendido</t>
        </is>
      </c>
      <c r="D95" s="4" t="inlineStr">
        <is>
          <t>11</t>
        </is>
      </c>
      <c r="E95" s="5" t="inlineStr">
        <is>
          <t>35.000,00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=HYPERLINK("https://www.leilaoonline.com.br/lote/detalhe/82106", "13210")</f>
      </c>
      <c r="B96" s="4" t="s">
        <f>=HYPERLINK("https://www.leilaoonline.com.br/lote/detalhe/82106", " MICRO ÔNIBUS M.BENZ/INDUSCAR FOZ U - 2011/2012 - LOC: Paranacity, PR")</f>
      </c>
      <c r="C96" s="4" t="inlineStr">
        <is>
          <t>Vendido</t>
        </is>
      </c>
      <c r="D96" s="4" t="inlineStr">
        <is>
          <t>14</t>
        </is>
      </c>
      <c r="E96" s="5" t="inlineStr">
        <is>
          <t>38.000,00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=HYPERLINK("https://www.leilaoonline.com.br/lote/detalhe/82107", "13211")</f>
      </c>
      <c r="B97" s="4" t="s">
        <f>=HYPERLINK("https://www.leilaoonline.com.br/lote/detalhe/82107", " Caminhão MERCEDES BENZ 710 - 2001/2001 - LOC: Paranacity, PR")</f>
      </c>
      <c r="C97" s="4" t="inlineStr">
        <is>
          <t>Vendido</t>
        </is>
      </c>
      <c r="D97" s="4" t="inlineStr">
        <is>
          <t>64</t>
        </is>
      </c>
      <c r="E97" s="5" t="inlineStr">
        <is>
          <t>51.500,00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=HYPERLINK("https://www.leilaoonline.com.br/lote/detalhe/82108", "13213")</f>
      </c>
      <c r="B98" s="4" t="s">
        <f>=HYPERLINK("https://www.leilaoonline.com.br/lote/detalhe/82108", " REB.CANA PICADA USICAMP - 2003/2003 - LOC: Paranacity, PR")</f>
      </c>
      <c r="C98" s="4" t="inlineStr">
        <is>
          <t>Vendido</t>
        </is>
      </c>
      <c r="D98" s="4" t="inlineStr">
        <is>
          <t>6</t>
        </is>
      </c>
      <c r="E98" s="5" t="inlineStr">
        <is>
          <t>14.500,00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=HYPERLINK("https://www.leilaoonline.com.br/lote/detalhe/82120", "13214")</f>
      </c>
      <c r="B99" s="4" t="s">
        <f>=HYPERLINK("https://www.leilaoonline.com.br/lote/detalhe/82120", " REB.CANA PICADA USICAMP - 2003/2003 - LOC: Paranacity, PR")</f>
      </c>
      <c r="C99" s="4" t="inlineStr">
        <is>
          <t>Vendido</t>
        </is>
      </c>
      <c r="D99" s="4" t="inlineStr">
        <is>
          <t>3</t>
        </is>
      </c>
      <c r="E99" s="5" t="inlineStr">
        <is>
          <t>13.000,00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=HYPERLINK("https://www.leilaoonline.com.br/lote/detalhe/82122", "13216")</f>
      </c>
      <c r="B100" s="4" t="s">
        <f>=HYPERLINK("https://www.leilaoonline.com.br/lote/detalhe/82122", " REB.CANA PICADA USICAMP - 2006/2006 - LOC: Paranacity, PR")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14.000,00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=HYPERLINK("https://www.leilaoonline.com.br/lote/detalhe/82114", "13217")</f>
      </c>
      <c r="B101" s="4" t="s">
        <f>=HYPERLINK("https://www.leilaoonline.com.br/lote/detalhe/82114", " MICRO ÔNIBUS M.BENZ/INDUSCAR FOZ U 2010/2010 - LOC: Paranacity, PR")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39.000,00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=HYPERLINK("https://www.leilaoonline.com.br/lote/detalhe/82113", "13221")</f>
      </c>
      <c r="B102" s="4" t="s">
        <f>=HYPERLINK("https://www.leilaoonline.com.br/lote/detalhe/82113", " REB.CANA PICADA USICAMP - 2006/2006 - LOC: Paranacity, PR")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=HYPERLINK("https://www.leilaoonline.com.br/lote/detalhe/82125", "13231")</f>
      </c>
      <c r="B103" s="4" t="s">
        <f>=HYPERLINK("https://www.leilaoonline.com.br/lote/detalhe/82125", " Reb.Cana Picada Usicamp - 2007/2007 - LOC: Terra Rica, PR")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=HYPERLINK("https://www.leilaoonline.com.br/lote/detalhe/82117", "13232")</f>
      </c>
      <c r="B104" s="4" t="s">
        <f>=HYPERLINK("https://www.leilaoonline.com.br/lote/detalhe/82117", " Reb.Cana Picada Usicamp - 2007/2007 - LOC: Terra Rica, PR")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14.000,00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=HYPERLINK("https://www.leilaoonline.com.br/lote/detalhe/82123", "13238")</f>
      </c>
      <c r="B105" s="4" t="s">
        <f>=HYPERLINK("https://www.leilaoonline.com.br/lote/detalhe/82123", " Reb.Cana Picada Usicamp - 2007/2007 - LOC: Terra Rica, PR")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=HYPERLINK("https://www.leilaoonline.com.br/lote/detalhe/82131", "13239")</f>
      </c>
      <c r="B106" s="4" t="s">
        <f>=HYPERLINK("https://www.leilaoonline.com.br/lote/detalhe/82131", " Reb.Cana Picada Usicamp - 2007/2007 - LOC: Terra Rica, PR")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14.000,00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=HYPERLINK("https://www.leilaoonline.com.br/lote/detalhe/82126", "13240")</f>
      </c>
      <c r="B107" s="4" t="s">
        <f>=HYPERLINK("https://www.leilaoonline.com.br/lote/detalhe/82126", " Reb.Cana Picada Usicamp - 2007/2007 - LOC: Terra Rica, PR")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13.000,00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=HYPERLINK("https://www.leilaoonline.com.br/lote/detalhe/82127", "13245")</f>
      </c>
      <c r="B108" s="4" t="s">
        <f>=HYPERLINK("https://www.leilaoonline.com.br/lote/detalhe/82127", " Reb.Cana Picada Usicamp - 2007/2007 - LOC: Terra Rica, PR")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13.000,00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=HYPERLINK("https://www.leilaoonline.com.br/lote/detalhe/82138", "13246")</f>
      </c>
      <c r="B109" s="4" t="s">
        <f>=HYPERLINK("https://www.leilaoonline.com.br/lote/detalhe/82138", " Reb.Cana Picada Usicamp - 2007/2007 - LOC: Terra Rica, PR")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14.000,00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=HYPERLINK("https://www.leilaoonline.com.br/lote/detalhe/82128", "13247")</f>
      </c>
      <c r="B110" s="4" t="s">
        <f>=HYPERLINK("https://www.leilaoonline.com.br/lote/detalhe/82128", " Reb.Cana Picada Usicamp - 2007/2007 - LOC: Terra Rica, PR")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=HYPERLINK("https://www.leilaoonline.com.br/lote/detalhe/82129", "13251")</f>
      </c>
      <c r="B111" s="4" t="s">
        <f>=HYPERLINK("https://www.leilaoonline.com.br/lote/detalhe/82129", " VOLVO FM12 380 6X4R - 2003/2003 - LOC: Paranacity, PR")</f>
      </c>
      <c r="C111" s="4" t="inlineStr">
        <is>
          <t>Vendido</t>
        </is>
      </c>
      <c r="D111" s="4" t="inlineStr">
        <is>
          <t>37</t>
        </is>
      </c>
      <c r="E111" s="5" t="inlineStr">
        <is>
          <t>94.000,00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=HYPERLINK("https://www.leilaoonline.com.br/lote/detalhe/82147", "13253")</f>
      </c>
      <c r="B112" s="4" t="s">
        <f>=HYPERLINK("https://www.leilaoonline.com.br/lote/detalhe/82147", " REB.CANA PICADA USICAMP - 2003/2003 - LOC: Paranacity, PR")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13.000,00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=HYPERLINK("https://www.leilaoonline.com.br/lote/detalhe/82066", "13256")</f>
      </c>
      <c r="B113" s="4" t="s">
        <f>=HYPERLINK("https://www.leilaoonline.com.br/lote/detalhe/82066", " Reb.Cana Picada Usicamp - 2007/2007 - LOC: Terra Rica, PR")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=HYPERLINK("https://www.leilaoonline.com.br/lote/detalhe/82133", "13259")</f>
      </c>
      <c r="B114" s="4" t="s">
        <f>=HYPERLINK("https://www.leilaoonline.com.br/lote/detalhe/82133", " SCANIA R114 GA 4X2 NZ 380 - 2006/2006 - LOC: Paranacity, PR")</f>
      </c>
      <c r="C114" s="4" t="inlineStr">
        <is>
          <t>Vendido</t>
        </is>
      </c>
      <c r="D114" s="4" t="inlineStr">
        <is>
          <t>43</t>
        </is>
      </c>
      <c r="E114" s="5" t="inlineStr">
        <is>
          <t>123.000,00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=HYPERLINK("https://www.leilaoonline.com.br/lote/detalhe/82154", "13264")</f>
      </c>
      <c r="B115" s="4" t="s">
        <f>=HYPERLINK("https://www.leilaoonline.com.br/lote/detalhe/82154", " Reb.Cana Picada Usicamp - 2007/2007 - LOC: Terra Rica, PR")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=HYPERLINK("https://www.leilaoonline.com.br/lote/detalhe/82070", "13265")</f>
      </c>
      <c r="B116" s="4" t="s">
        <f>=HYPERLINK("https://www.leilaoonline.com.br/lote/detalhe/82070", " Reb.Cana Picada Usicamp - 2007/2007 - LOC: Terra Rica, PR")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=HYPERLINK("https://www.leilaoonline.com.br/lote/detalhe/82132", "13267")</f>
      </c>
      <c r="B117" s="4" t="s">
        <f>=HYPERLINK("https://www.leilaoonline.com.br/lote/detalhe/82132", " VOLVO FM12 380 6X4 R 2003/2003 - LOC: Paranacity, PR")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72.000,00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=HYPERLINK("https://www.leilaoonline.com.br/lote/detalhe/82144", "13269")</f>
      </c>
      <c r="B118" s="4" t="s">
        <f>=HYPERLINK("https://www.leilaoonline.com.br/lote/detalhe/82144", " REB.CANA PICADA USICAMP - 2003/2003 - LOC: Paranacity, PR")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13.000,00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=HYPERLINK("https://www.leilaoonline.com.br/lote/detalhe/82130", "13273")</f>
      </c>
      <c r="B119" s="4" t="s">
        <f>=HYPERLINK("https://www.leilaoonline.com.br/lote/detalhe/82130", " Reb.Cana Picada Usicamp - 2007/2007 - LOC: Terra Rica, PR")</f>
      </c>
      <c r="C119" s="4" t="inlineStr">
        <is>
          <t>Vendido</t>
        </is>
      </c>
      <c r="D119" s="4" t="inlineStr">
        <is>
          <t>3</t>
        </is>
      </c>
      <c r="E119" s="5" t="inlineStr">
        <is>
          <t>13.000,00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=HYPERLINK("https://www.leilaoonline.com.br/lote/detalhe/82140", "13274")</f>
      </c>
      <c r="B120" s="4" t="s">
        <f>=HYPERLINK("https://www.leilaoonline.com.br/lote/detalhe/82140", " Caminhão MERCEDES BENZ L 2635 6X4 - 1997/1998 - LOC: Paranacity, PR")</f>
      </c>
      <c r="C120" s="4" t="inlineStr">
        <is>
          <t>Vendido</t>
        </is>
      </c>
      <c r="D120" s="4" t="inlineStr">
        <is>
          <t>47</t>
        </is>
      </c>
      <c r="E120" s="5" t="inlineStr">
        <is>
          <t>78.000,00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=HYPERLINK("https://www.leilaoonline.com.br/lote/detalhe/82141", "13276")</f>
      </c>
      <c r="B121" s="4" t="s">
        <f>=HYPERLINK("https://www.leilaoonline.com.br/lote/detalhe/82141", " REB.CANA PICADA USICAMP - 2003/2003 - LOC: Paranacity, PR")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=HYPERLINK("https://www.leilaoonline.com.br/lote/detalhe/82149", "13278")</f>
      </c>
      <c r="B122" s="4" t="s">
        <f>=HYPERLINK("https://www.leilaoonline.com.br/lote/detalhe/82149", " REB.CANA PICADA USICAMP - 2006/2006 - LOC: Paranacity, PR")</f>
      </c>
      <c r="C122" s="4" t="inlineStr">
        <is>
          <t>Vendido</t>
        </is>
      </c>
      <c r="D122" s="4" t="inlineStr">
        <is>
          <t>7</t>
        </is>
      </c>
      <c r="E122" s="5" t="inlineStr">
        <is>
          <t>15.000,00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=HYPERLINK("https://www.leilaoonline.com.br/lote/detalhe/82145", "13281")</f>
      </c>
      <c r="B123" s="4" t="s">
        <f>=HYPERLINK("https://www.leilaoonline.com.br/lote/detalhe/82145", " Reb.Cana Picada Usicamp - 2007/2007 - LOC: Terra Rica, PR")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13.000,00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=HYPERLINK("https://www.leilaoonline.com.br/lote/detalhe/82143", "13286")</f>
      </c>
      <c r="B124" s="4" t="s">
        <f>=HYPERLINK("https://www.leilaoonline.com.br/lote/detalhe/82143", " Reb.Cana Picada Usicamp - 2007/2007 - LOC: Terra Rica, PR")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14.000,00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=HYPERLINK("https://www.leilaoonline.com.br/lote/detalhe/82134", "13290")</f>
      </c>
      <c r="B125" s="4" t="s">
        <f>=HYPERLINK("https://www.leilaoonline.com.br/lote/detalhe/82134", " Reb.Cana Picada Usicamp - 2007/2007 - LOC: Terra Rica, PR")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13.000,00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=HYPERLINK("https://www.leilaoonline.com.br/lote/detalhe/84347", "13295")</f>
      </c>
      <c r="B126" s="4" t="s">
        <f>=HYPERLINK("https://www.leilaoonline.com.br/lote/detalhe/84347", " Reb.Cana Picada Usicamp - 2003/2003 - LOC: PARANACITY, PR")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=HYPERLINK("https://www.leilaoonline.com.br/lote/detalhe/82142", "13299")</f>
      </c>
      <c r="B127" s="4" t="s">
        <f>=HYPERLINK("https://www.leilaoonline.com.br/lote/detalhe/82142", " Reb.Cana Picada Usicamp - 2007/2007 - LOC: Terra Rica, PR")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=HYPERLINK("https://www.leilaoonline.com.br/lote/detalhe/82153", "13300")</f>
      </c>
      <c r="B128" s="4" t="s">
        <f>=HYPERLINK("https://www.leilaoonline.com.br/lote/detalhe/82153", " Caminhão Volvo FM 440 6X4R - 2007/2007 - LOC: Terra Rica, PR")</f>
      </c>
      <c r="C128" s="4" t="inlineStr">
        <is>
          <t>Vendido</t>
        </is>
      </c>
      <c r="D128" s="4" t="inlineStr">
        <is>
          <t>79</t>
        </is>
      </c>
      <c r="E128" s="5" t="inlineStr">
        <is>
          <t>126.000,00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=HYPERLINK("https://www.leilaoonline.com.br/lote/detalhe/82072", "13301")</f>
      </c>
      <c r="B129" s="4" t="s">
        <f>=HYPERLINK("https://www.leilaoonline.com.br/lote/detalhe/82072", " CAMINHÃO MERCEDES BENZ 2428 - 2005/2006 - LOC: Terra Rica, PR")</f>
      </c>
      <c r="C129" s="4" t="inlineStr">
        <is>
          <t>Vendido</t>
        </is>
      </c>
      <c r="D129" s="4" t="inlineStr">
        <is>
          <t>58</t>
        </is>
      </c>
      <c r="E129" s="5" t="inlineStr">
        <is>
          <t>82.000,00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=HYPERLINK("https://www.leilaoonline.com.br/lote/detalhe/82151", "13304")</f>
      </c>
      <c r="B130" s="4" t="s">
        <f>=HYPERLINK("https://www.leilaoonline.com.br/lote/detalhe/82151", " Reb.Cana Picada Usicamp - 2005/2005 - LOC: Terra Rica, PR")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=HYPERLINK("https://www.leilaoonline.com.br/lote/detalhe/82071", "13305")</f>
      </c>
      <c r="B131" s="4" t="s">
        <f>=HYPERLINK("https://www.leilaoonline.com.br/lote/detalhe/82071", " Reb.Cana Picada Usicamp - 2007/2007 - LOC: Terra Rica, PR")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=HYPERLINK("https://www.leilaoonline.com.br/lote/detalhe/82137", "13306")</f>
      </c>
      <c r="B132" s="4" t="s">
        <f>=HYPERLINK("https://www.leilaoonline.com.br/lote/detalhe/82137", " Reb.Cana Picada Usicamp - 2007/2007 - LOC: Terra Rica, PR")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13.000,00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=HYPERLINK("https://www.leilaoonline.com.br/lote/detalhe/82135", "13307")</f>
      </c>
      <c r="B133" s="4" t="s">
        <f>=HYPERLINK("https://www.leilaoonline.com.br/lote/detalhe/82135", " Volvo VM 330 6X4R - 2014/2014 - LOC: Terra Rica, PR")</f>
      </c>
      <c r="C133" s="4" t="inlineStr">
        <is>
          <t>Vendido</t>
        </is>
      </c>
      <c r="D133" s="4" t="inlineStr">
        <is>
          <t>92</t>
        </is>
      </c>
      <c r="E133" s="5" t="inlineStr">
        <is>
          <t>202.000,00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=HYPERLINK("https://www.leilaoonline.com.br/lote/detalhe/82136", "13312")</f>
      </c>
      <c r="B134" s="4" t="s">
        <f>=HYPERLINK("https://www.leilaoonline.com.br/lote/detalhe/82136", " Reb.Cana Picada Usicamp - 2007/2007 - LOC: Terra Rica, PR")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=HYPERLINK("https://www.leilaoonline.com.br/lote/detalhe/82146", "13313")</f>
      </c>
      <c r="B135" s="4" t="s">
        <f>=HYPERLINK("https://www.leilaoonline.com.br/lote/detalhe/82146", " Reb.Cana Picada Usicamp - 2007/2007 - LOC: Terra Rica, PR")</f>
      </c>
      <c r="C135" s="4" t="inlineStr">
        <is>
          <t>Vendido</t>
        </is>
      </c>
      <c r="D135" s="4" t="inlineStr">
        <is>
          <t>6</t>
        </is>
      </c>
      <c r="E135" s="5" t="inlineStr">
        <is>
          <t>14.500,00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=HYPERLINK("https://www.leilaoonline.com.br/lote/detalhe/82069", "13314")</f>
      </c>
      <c r="B136" s="4" t="s">
        <f>=HYPERLINK("https://www.leilaoonline.com.br/lote/detalhe/82069", " Reb.Cana Picada Usicamp - 2007/2007 - LOC: Terra Rica, PR")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13.500,00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=HYPERLINK("https://www.leilaoonline.com.br/lote/detalhe/82073", "13316")</f>
      </c>
      <c r="B137" s="4" t="s">
        <f>=HYPERLINK("https://www.leilaoonline.com.br/lote/detalhe/82073", " Volvo VM 330 6X4R - 2014/2014 - LOC: Terra Rica, PR")</f>
      </c>
      <c r="C137" s="4" t="inlineStr">
        <is>
          <t>Vendido</t>
        </is>
      </c>
      <c r="D137" s="4" t="inlineStr">
        <is>
          <t>80</t>
        </is>
      </c>
      <c r="E137" s="5" t="inlineStr">
        <is>
          <t>198.000,00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=HYPERLINK("https://www.leilaoonline.com.br/lote/detalhe/82068", "13318")</f>
      </c>
      <c r="B138" s="4" t="s">
        <f>=HYPERLINK("https://www.leilaoonline.com.br/lote/detalhe/82068", " Volvo FM12 380 6X4R - 2005/2005 - LOC: Terra Rica, PR")</f>
      </c>
      <c r="C138" s="4" t="inlineStr">
        <is>
          <t>Vendido</t>
        </is>
      </c>
      <c r="D138" s="4" t="inlineStr">
        <is>
          <t>73</t>
        </is>
      </c>
      <c r="E138" s="5" t="inlineStr">
        <is>
          <t>114.000,00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=HYPERLINK("https://www.leilaoonline.com.br/lote/detalhe/82148", "13319")</f>
      </c>
      <c r="B139" s="4" t="s">
        <f>=HYPERLINK("https://www.leilaoonline.com.br/lote/detalhe/82148", " Reb.Cana Picada Usicamp - 2007/2007 - LOC: Terra Rica, PR")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12.500,00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=HYPERLINK("https://www.leilaoonline.com.br/lote/detalhe/82152", "13320")</f>
      </c>
      <c r="B140" s="4" t="s">
        <f>=HYPERLINK("https://www.leilaoonline.com.br/lote/detalhe/82152", " Reb.Cana Picada Usicamp - 2007/2007 - LOC: Terra Rica, PR")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14.000,00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=HYPERLINK("https://www.leilaoonline.com.br/lote/detalhe/82150", "13326")</f>
      </c>
      <c r="B141" s="4" t="s">
        <f>=HYPERLINK("https://www.leilaoonline.com.br/lote/detalhe/82150", " Reb.Cana Picada Usicamp - 2007/2007 - LOC: Terra Rica, PR")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13.000,00</t>
        </is>
      </c>
      <c r="F1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2026-05-01T04:08:06.00Z</dcterms:created>
  <dc:creator>Tellks Tecnologia</dc:creator>
  <cp:revision>0</cp:revision>
</cp:coreProperties>
</file>