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XEP 250 • BMW 320 • Civic • Toro • HR-V • Fit • Captiva • Duster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=HYPERLINK("https://www.leilaoonline.com.br/lote/detalhe/87564", "028")</f>
      </c>
      <c r="B11" s="4" t="s">
        <f>=HYPERLINK("https://www.leilaoonline.com.br/lote/detalhe/87564", "I/FORD RANGER XLT 14X; 1999/1999; PRATA; GASOLINA/GAS NATURAL VEICULAR")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=HYPERLINK("https://www.leilaoonline.com.br/lote/detalhe/87356", "029")</f>
      </c>
      <c r="B12" s="4" t="s">
        <f>=HYPERLINK("https://www.leilaoonline.com.br/lote/detalhe/87356", "GM/VECTRA SEDAN ELITE; 2010/2011; PRETA; ALCO./GASOL. - FUNCIONANDO")</f>
      </c>
      <c r="C12" s="4" t="inlineStr">
        <is>
          <t>Não vendido</t>
        </is>
      </c>
      <c r="D12" s="4" t="inlineStr">
        <is>
          <t>73</t>
        </is>
      </c>
      <c r="E12" s="5" t="inlineStr">
        <is>
          <t>23.400,00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=HYPERLINK("https://www.leilaoonline.com.br/lote/detalhe/87820", "030")</f>
      </c>
      <c r="B13" s="4" t="s">
        <f>=HYPERLINK("https://www.leilaoonline.com.br/lote/detalhe/87820", "I/CHERY CIELO 1.6 HATCH; 2011/2012; PRATA;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=HYPERLINK("https://www.leilaoonline.com.br/lote/detalhe/87821", "031")</f>
      </c>
      <c r="B14" s="4" t="s">
        <f>=HYPERLINK("https://www.leilaoonline.com.br/lote/detalhe/87821", "MMC/PAJERO TR4 FL 2WD HP; 2012/2013; PRATA;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26.250,00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=HYPERLINK("https://www.leilaoonline.com.br/lote/detalhe/87827", "032")</f>
      </c>
      <c r="B15" s="4" t="s">
        <f>=HYPERLINK("https://www.leilaoonline.com.br/lote/detalhe/87827", "FORD/CORCEL; 1976/1976; AZUL; GASOLINA")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=HYPERLINK("https://www.leilaoonline.com.br/lote/detalhe/87566", "087")</f>
      </c>
      <c r="B16" s="4" t="s">
        <f>=HYPERLINK("https://www.leilaoonline.com.br/lote/detalhe/87566", "FORD/CARGO 2622 E; 2010/2010; BRANCA; DIESEL; IPVA 2021 PAGO - FUNCIONANDO")</f>
      </c>
      <c r="C16" s="4" t="inlineStr">
        <is>
          <t>Vendido</t>
        </is>
      </c>
      <c r="D16" s="4" t="inlineStr">
        <is>
          <t>76</t>
        </is>
      </c>
      <c r="E16" s="5" t="inlineStr">
        <is>
          <t>94.000,00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=HYPERLINK("https://www.leilaoonline.com.br/lote/detalhe/87360", "088")</f>
      </c>
      <c r="B17" s="4" t="s">
        <f>=HYPERLINK("https://www.leilaoonline.com.br/lote/detalhe/87360", "FORD/CARGO 1617; 1992/1993; BRANCA; DIESEL; IPVA 2021 PAGO - FUNCIONANDO")</f>
      </c>
      <c r="C17" s="4" t="inlineStr">
        <is>
          <t>Vendido</t>
        </is>
      </c>
      <c r="D17" s="4" t="inlineStr">
        <is>
          <t>88</t>
        </is>
      </c>
      <c r="E17" s="5" t="inlineStr">
        <is>
          <t>84.000,00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=HYPERLINK("https://www.leilaoonline.com.br/lote/detalhe/87361", "089")</f>
      </c>
      <c r="B18" s="4" t="s">
        <f>=HYPERLINK("https://www.leilaoonline.com.br/lote/detalhe/87361", "FIAT/FIORINO 1.4 FLEX; 2016/2016; BRANCA; ALCO./GASOL. 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=HYPERLINK("https://www.leilaoonline.com.br/lote/detalhe/87362", "090")</f>
      </c>
      <c r="B19" s="4" t="s">
        <f>=HYPERLINK("https://www.leilaoonline.com.br/lote/detalhe/87362", "FIAT/FIORINO 1.4 FLEX; 2016/2016; BRANCA; ALCO./GASOL. 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=HYPERLINK("https://www.leilaoonline.com.br/lote/detalhe/87363", "091")</f>
      </c>
      <c r="B20" s="4" t="s">
        <f>=HYPERLINK("https://www.leilaoonline.com.br/lote/detalhe/87363", "FIAT/FIORINO 1.4 FLEX; 2016/2016; BRANCA; ALCO./GASOL. 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=HYPERLINK("https://www.leilaoonline.com.br/lote/detalhe/87364", "092")</f>
      </c>
      <c r="B21" s="4" t="s">
        <f>=HYPERLINK("https://www.leilaoonline.com.br/lote/detalhe/87364", "I/JINBEI FABUSFORMA M35; 2012/2013; BRANCA;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=HYPERLINK("https://www.leilaoonline.com.br/lote/detalhe/87365", "093")</f>
      </c>
      <c r="B22" s="4" t="s">
        <f>=HYPERLINK("https://www.leilaoonline.com.br/lote/detalhe/87365", "FORD/CARGO 816 S; 2013/2013; BRANCA; DIESEL - EQUIPADO COM CESTO AREO")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82.500,00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=HYPERLINK("https://www.leilaoonline.com.br/lote/detalhe/87366", "094")</f>
      </c>
      <c r="B23" s="4" t="s">
        <f>=HYPERLINK("https://www.leilaoonline.com.br/lote/detalhe/87366", "FORD/CARGO 816 S; 2013/2013; BRANCA; DIESEL - CESTO AÉREO")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90.000,00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=HYPERLINK("https://www.leilaoonline.com.br/lote/detalhe/87367", "095")</f>
      </c>
      <c r="B24" s="4" t="s">
        <f>=HYPERLINK("https://www.leilaoonline.com.br/lote/detalhe/87367", "FORD/CARGO 816 S; 2013/2013; BRANCA; DIESEL - EQUIPADO COM CESTO AREO")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93.000,00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=HYPERLINK("https://www.leilaoonline.com.br/lote/detalhe/87368", "096")</f>
      </c>
      <c r="B25" s="4" t="s">
        <f>=HYPERLINK("https://www.leilaoonline.com.br/lote/detalhe/87368", "I/FIAT DUCATO CARGO B; 2019/2019; AMARELA; DIESEL 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95.500,00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=HYPERLINK("https://www.leilaoonline.com.br/lote/detalhe/87568", "097")</f>
      </c>
      <c r="B26" s="4" t="s">
        <f>=HYPERLINK("https://www.leilaoonline.com.br/lote/detalhe/87568", "I/M. BENZ 415 CDI SPRINTER M; 2018/2019; BRANCA; DIESEL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90.000,00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=HYPERLINK("https://www.leilaoonline.com.br/lote/detalhe/87569", "098")</f>
      </c>
      <c r="B27" s="4" t="s">
        <f>=HYPERLINK("https://www.leilaoonline.com.br/lote/detalhe/87569", "I/M. BENZ 415 CDI SPRINTER M; 2018/2019; BRANCA; DIESEL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95.000,00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=HYPERLINK("https://www.leilaoonline.com.br/lote/detalhe/87570", "099")</f>
      </c>
      <c r="B28" s="4" t="s">
        <f>=HYPERLINK("https://www.leilaoonline.com.br/lote/detalhe/87570", "I/M. BENZ 415 CDI SPRINTER M; 2018/2019; BRANCA; DIESEL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90.000,00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=HYPERLINK("https://www.leilaoonline.com.br/lote/detalhe/86688", "103")</f>
      </c>
      <c r="B29" s="4" t="s">
        <f>=HYPERLINK("https://www.leilaoonline.com.br/lote/detalhe/86688", "I/M. BENZ 415 CDI SPRINTER M; 2015/2016; BRANCA; DIESEL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=HYPERLINK("https://www.leilaoonline.com.br/lote/detalhe/86689", "104")</f>
      </c>
      <c r="B30" s="4" t="s">
        <f>=HYPERLINK("https://www.leilaoonline.com.br/lote/detalhe/86689", "I/M. BENZ 415 CDI SPRINTER M; 2014/2015;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=HYPERLINK("https://www.leilaoonline.com.br/lote/detalhe/87829", "105")</f>
      </c>
      <c r="B31" s="4" t="s">
        <f>=HYPERLINK("https://www.leilaoonline.com.br/lote/detalhe/87829", "veja o vídeo!! I/M. BENZ 312D SPRINTER M; 1999/2000; VERMELHA; DIESEL")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16.200,00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=HYPERLINK("https://www.leilaoonline.com.br/lote/detalhe/87819", "149")</f>
      </c>
      <c r="B32" s="4" t="s">
        <f>=HYPERLINK("https://www.leilaoonline.com.br/lote/detalhe/87819", "veja o vídeo!! HONDA/WR-V EX CVT; 2017/2018; VERMELHA; ALCO./GASOL. - FUNCIONANDO")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59.500,00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=HYPERLINK("https://www.leilaoonline.com.br/lote/detalhe/87375", "150")</f>
      </c>
      <c r="B33" s="4" t="s">
        <f>=HYPERLINK("https://www.leilaoonline.com.br/lote/detalhe/87375", "veja o vídeo!! PEUGEOT/HOGGAR XR; 2010/2011; PRATA; ALCO./GASOL.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16.400,00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=HYPERLINK("https://www.leilaoonline.com.br/lote/detalhe/87376", "151")</f>
      </c>
      <c r="B34" s="4" t="s">
        <f>=HYPERLINK("https://www.leilaoonline.com.br/lote/detalhe/87376", "veja o vídeo!! RENAULT/MASTER BUS16 DCI; 2008/2009; PRATA; DIESEL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38.000,00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=HYPERLINK("https://www.leilaoonline.com.br/lote/detalhe/87793", "152")</f>
      </c>
      <c r="B35" s="4" t="s">
        <f>=HYPERLINK("https://www.leilaoonline.com.br/lote/detalhe/87793", "FIAT/PALIO EDX; 1996/1996; AZUL; GASOLINA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5.766,66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=HYPERLINK("https://www.leilaoonline.com.br/lote/detalhe/86686", "200")</f>
      </c>
      <c r="B36" s="4" t="s">
        <f>=HYPERLINK("https://www.leilaoonline.com.br/lote/detalhe/86686", "I/JINBEI TOPIC L; 2012/2012; BRANCA;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=HYPERLINK("https://www.leilaoonline.com.br/lote/detalhe/87324", "201")</f>
      </c>
      <c r="B37" s="4" t="s">
        <f>=HYPERLINK("https://www.leilaoonline.com.br/lote/detalhe/87324", "veja o vídeo!! MBENZ/MPOLO PARADISO R; 2005/2006; AMARELA; DIESEL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=HYPERLINK("https://www.leilaoonline.com.br/lote/detalhe/87374", "202")</f>
      </c>
      <c r="B38" s="4" t="s">
        <f>=HYPERLINK("https://www.leilaoonline.com.br/lote/detalhe/87374", "veja o vídeo!! HONDA WR-V EXL CVT; 2020/2021; VERMELHA; ALC./GASOL; APROX 6.500 KM - FUNCIONANDO")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76.250,00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=HYPERLINK("https://www.leilaoonline.com.br/lote/detalhe/86707", "204")</f>
      </c>
      <c r="B39" s="4" t="s">
        <f>=HYPERLINK("https://www.leilaoonline.com.br/lote/detalhe/86707", "veja o vídeo!! HONDA/FIT EXL CVT; 2019/2019; CINZA;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58.750,00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=HYPERLINK("https://www.leilaoonline.com.br/lote/detalhe/86708", "205")</f>
      </c>
      <c r="B40" s="4" t="s">
        <f>=HYPERLINK("https://www.leilaoonline.com.br/lote/detalhe/86708", "veja o vídeo!! RENAULT/DUSTER 20 D 4X2; 2016/2016; PRETA;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32.800,00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=HYPERLINK("https://www.leilaoonline.com.br/lote/detalhe/86685", "207")</f>
      </c>
      <c r="B41" s="4" t="s">
        <f>=HYPERLINK("https://www.leilaoonline.com.br/lote/detalhe/86685", "HB20 10M VISION; 2019/2020; BRANCA; ALCO./GASOL.; IPVA 2021 PAGO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=HYPERLINK("https://www.leilaoonline.com.br/lote/detalhe/86704", "208")</f>
      </c>
      <c r="B42" s="4" t="s">
        <f>=HYPERLINK("https://www.leilaoonline.com.br/lote/detalhe/86704", "veja o vídeo!! HONDA/HR-V EX CVT; 2017/2018; PRATA; ALCO./GASOL. - FUNCIONANDO")</f>
      </c>
      <c r="C42" s="4" t="inlineStr">
        <is>
          <t>Vendido</t>
        </is>
      </c>
      <c r="D42" s="4" t="inlineStr">
        <is>
          <t>89</t>
        </is>
      </c>
      <c r="E42" s="5" t="inlineStr">
        <is>
          <t>69.750,00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=HYPERLINK("https://www.leilaoonline.com.br/lote/detalhe/86706", "209")</f>
      </c>
      <c r="B43" s="4" t="s">
        <f>=HYPERLINK("https://www.leilaoonline.com.br/lote/detalhe/86706", "veja o vídeo!! I/JAG XE P250 R-SPORT; 2018/2018; PRETA; GASOLINA - FUNCIONANDO")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117.750,00</t>
        </is>
      </c>
      <c r="F43" s="4" t="inlineStr">
        <is>
          <t>1550.00</t>
        </is>
      </c>
    </row>
    <row collapsed="false" customFormat="false" customHeight="false" hidden="false" ht="12.1" outlineLevel="0" r="44">
      <c r="A44" s="5" t="s">
        <f>=HYPERLINK("https://www.leilaoonline.com.br/lote/detalhe/86698", "210")</f>
      </c>
      <c r="B44" s="4" t="s">
        <f>=HYPERLINK("https://www.leilaoonline.com.br/lote/detalhe/86698", "veja o vídeo!! I/HYUNDAI; AZERA 3.0 V6; 2012/2013; PRATA; GASOLINA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=HYPERLINK("https://www.leilaoonline.com.br/lote/detalhe/86808", "211")</f>
      </c>
      <c r="B45" s="4" t="s">
        <f>=HYPERLINK("https://www.leilaoonline.com.br/lote/detalhe/86808", "veja o vídeo!! I/BMW 320I 3B11; 2013/2014; CINZA; GASOLINA - FUNCIONANDO")</f>
      </c>
      <c r="C45" s="4" t="inlineStr">
        <is>
          <t>Vendido</t>
        </is>
      </c>
      <c r="D45" s="4" t="inlineStr">
        <is>
          <t>41</t>
        </is>
      </c>
      <c r="E45" s="5" t="inlineStr">
        <is>
          <t>61.000,00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=HYPERLINK("https://www.leilaoonline.com.br/lote/detalhe/86888", "212")</f>
      </c>
      <c r="B46" s="4" t="s">
        <f>=HYPERLINK("https://www.leilaoonline.com.br/lote/detalhe/86888", "veja o vídeo!! I/BMW 320I VA71; 2006/2007; PRATA; GASOLINA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39.250,00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=HYPERLINK("https://www.leilaoonline.com.br/lote/detalhe/87823", "213")</f>
      </c>
      <c r="B47" s="4" t="s">
        <f>=HYPERLINK("https://www.leilaoonline.com.br/lote/detalhe/87823", "veja o vídeo!! HONDA/FIT EX CVT; 2015/2016; PRETA; ALCO./GASOL. - FUNCIONANDO")</f>
      </c>
      <c r="C47" s="4" t="inlineStr">
        <is>
          <t>Vendido</t>
        </is>
      </c>
      <c r="D47" s="4" t="inlineStr">
        <is>
          <t>70</t>
        </is>
      </c>
      <c r="E47" s="5" t="inlineStr">
        <is>
          <t>41.000,00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=HYPERLINK("https://www.leilaoonline.com.br/lote/detalhe/87824", "214")</f>
      </c>
      <c r="B48" s="4" t="s">
        <f>=HYPERLINK("https://www.leilaoonline.com.br/lote/detalhe/87824", "veja o vídeo!! HONDA/FIT LX FLEX; 2013/2014; CINZA; ALCO./GASOL. - FUNCIONANDO")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31.000,00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=HYPERLINK("https://www.leilaoonline.com.br/lote/detalhe/86702", "215")</f>
      </c>
      <c r="B49" s="4" t="s">
        <f>=HYPERLINK("https://www.leilaoonline.com.br/lote/detalhe/86702", "veja o vídeo!! I/HYUNDAI I30 2.0; 2011/2012; PRETA; GASOLINA; IPVA 2021 PAGO - FUNCIONANDO")</f>
      </c>
      <c r="C49" s="4" t="inlineStr">
        <is>
          <t>Não vendido</t>
        </is>
      </c>
      <c r="D49" s="4" t="inlineStr">
        <is>
          <t>90</t>
        </is>
      </c>
      <c r="E49" s="5" t="inlineStr">
        <is>
          <t>25.450,00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=HYPERLINK("https://www.leilaoonline.com.br/lote/detalhe/87818", "218")</f>
      </c>
      <c r="B50" s="4" t="s">
        <f>=HYPERLINK("https://www.leilaoonline.com.br/lote/detalhe/87818", "veja o vídeo!! I/VW JETTA 2.0T; 2012/2013; VERMELHA; GASOLINA - FUNCIONANDO")</f>
      </c>
      <c r="C50" s="4" t="inlineStr">
        <is>
          <t>Não vendido</t>
        </is>
      </c>
      <c r="D50" s="4" t="inlineStr">
        <is>
          <t>66</t>
        </is>
      </c>
      <c r="E50" s="5" t="inlineStr">
        <is>
          <t>43.250,00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=HYPERLINK("https://www.leilaoonline.com.br/lote/detalhe/86700", "219")</f>
      </c>
      <c r="B51" s="4" t="s">
        <f>=HYPERLINK("https://www.leilaoonline.com.br/lote/detalhe/86700", "I/CHEV SONIC LT HB MT; 2013/2013; BRANCA; ALCO./GASOL. - FUNCIONANDO")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22.250,00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=HYPERLINK("https://www.leilaoonline.com.br/lote/detalhe/86802", "220")</f>
      </c>
      <c r="B52" s="4" t="s">
        <f>=HYPERLINK("https://www.leilaoonline.com.br/lote/detalhe/86802", "veja o vídeo!! I/MMC OUTLANDER 2.4 4WD; 2008/2009; PRATA; GASOLINA - FUNCIONANDO")</f>
      </c>
      <c r="C52" s="4" t="inlineStr">
        <is>
          <t>Vendido</t>
        </is>
      </c>
      <c r="D52" s="4" t="inlineStr">
        <is>
          <t>23</t>
        </is>
      </c>
      <c r="E52" s="5" t="inlineStr">
        <is>
          <t>25.750,00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=HYPERLINK("https://www.leilaoonline.com.br/lote/detalhe/86703", "221")</f>
      </c>
      <c r="B53" s="4" t="s">
        <f>=HYPERLINK("https://www.leilaoonline.com.br/lote/detalhe/86703", "HONDA/CIVIC LXR; 2014/2014; CINZA; ALCO./GASOL.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37.000,00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=HYPERLINK("https://www.leilaoonline.com.br/lote/detalhe/86705", "222")</f>
      </c>
      <c r="B54" s="4" t="s">
        <f>=HYPERLINK("https://www.leilaoonline.com.br/lote/detalhe/86705", "veja o vídeo!! I/GM; CAPTIVA SPORT 2.4; 2010/2011; PRETA; GASOLINA - FUNCIONANDO")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23.750,00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=HYPERLINK("https://www.leilaoonline.com.br/lote/detalhe/86701", "223")</f>
      </c>
      <c r="B55" s="4" t="s">
        <f>=HYPERLINK("https://www.leilaoonline.com.br/lote/detalhe/86701", "veja o vídeo!! I/AUDI A4 2.0T FSI; 2006/2007; PRETA;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=HYPERLINK("https://www.leilaoonline.com.br/lote/detalhe/86884", "224")</f>
      </c>
      <c r="B56" s="4" t="s">
        <f>=HYPERLINK("https://www.leilaoonline.com.br/lote/detalhe/86884", "veja o vídeo!! I/CHEVROLET AGILE LTZ 1.4; 2011/2011; PRATA; ALCO./GASOL. - FUNCIONANDO")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=HYPERLINK("https://www.leilaoonline.com.br/lote/detalhe/86699", "225")</f>
      </c>
      <c r="B57" s="4" t="s">
        <f>=HYPERLINK("https://www.leilaoonline.com.br/lote/detalhe/86699", "veja o vídeo!! FORD/FIESTA HA 1.6L TI A; 2013/2014; BRANCA; ALCO./GASOL.; IPVA 2021 PAGO -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=HYPERLINK("https://www.leilaoonline.com.br/lote/detalhe/86899", "226")</f>
      </c>
      <c r="B58" s="4" t="s">
        <f>=HYPERLINK("https://www.leilaoonline.com.br/lote/detalhe/86899", "veja o vídeo!! HONDA/FIT EX 1.5 16V I-VTEC; 2014/2015; AZUL; ALCO./GASOL. - FUNCIONANDO")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=HYPERLINK("https://www.leilaoonline.com.br/lote/detalhe/87377", "227")</f>
      </c>
      <c r="B59" s="4" t="s">
        <f>=HYPERLINK("https://www.leilaoonline.com.br/lote/detalhe/87377", "veja o vídeo!! RENAULT/KWID ZEN 10MT; 2017/2018; BRANCA; ALCO./GASOL. - FUNCIONANDO")</f>
      </c>
      <c r="C59" s="4" t="inlineStr">
        <is>
          <t>Vendido</t>
        </is>
      </c>
      <c r="D59" s="4" t="inlineStr">
        <is>
          <t>28</t>
        </is>
      </c>
      <c r="E59" s="5" t="inlineStr">
        <is>
          <t>26.500,00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=HYPERLINK("https://www.leilaoonline.com.br/lote/detalhe/86714", "229")</f>
      </c>
      <c r="B60" s="4" t="s">
        <f>=HYPERLINK("https://www.leilaoonline.com.br/lote/detalhe/86714", "veja o vídeo!! CHEVROLET/COBALT 1.4 LTZ; 2011/2012; AZUL; ALCO./GASOL. - FUNCIONANDO")</f>
      </c>
      <c r="C60" s="4" t="inlineStr">
        <is>
          <t>Vendido</t>
        </is>
      </c>
      <c r="D60" s="4" t="inlineStr">
        <is>
          <t>52</t>
        </is>
      </c>
      <c r="E60" s="5" t="inlineStr">
        <is>
          <t>24.000,00</t>
        </is>
      </c>
      <c r="F60" s="4" t="inlineStr">
        <is>
          <t>550.00</t>
        </is>
      </c>
    </row>
    <row collapsed="false" customFormat="false" customHeight="false" hidden="false" ht="12.1" outlineLevel="0" r="61">
      <c r="A61" s="5" t="s">
        <f>=HYPERLINK("https://www.leilaoonline.com.br/lote/detalhe/86715", "230")</f>
      </c>
      <c r="B61" s="4" t="s">
        <f>=HYPERLINK("https://www.leilaoonline.com.br/lote/detalhe/86715", "FIAT/TORO FREEDOM AT9; 2016/2017; PRETA; ALCO./GASOL. - FUNCIONANDO")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69.500,00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=HYPERLINK("https://www.leilaoonline.com.br/lote/detalhe/87571", "231")</f>
      </c>
      <c r="B62" s="4" t="s">
        <f>=HYPERLINK("https://www.leilaoonline.com.br/lote/detalhe/87571", "veja o vídeo!! CHEVROLET/CELTA 1.0L LT; 2013/2014; PRATA; ALCO./GASOL. - FUNCIONANDO")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=HYPERLINK("https://www.leilaoonline.com.br/lote/detalhe/88480", "232")</f>
      </c>
      <c r="B63" s="4" t="s">
        <f>=HYPERLINK("https://www.leilaoonline.com.br/lote/detalhe/88480", "GM/ASTRA SEDAN; 2002/2002; PRATA; GASOL./GÁS NATURAL VEICULAR - FUNCIONANDO")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=HYPERLINK("https://www.leilaoonline.com.br/lote/detalhe/86716", "233")</f>
      </c>
      <c r="B64" s="4" t="s">
        <f>=HYPERLINK("https://www.leilaoonline.com.br/lote/detalhe/86716", "HONDA/CIVIC EXS FLEX; 2008/2008; CINZA; ALCO./GASOL. - FUNCIONANDO")</f>
      </c>
      <c r="C64" s="4" t="inlineStr">
        <is>
          <t>Vendido</t>
        </is>
      </c>
      <c r="D64" s="4" t="inlineStr">
        <is>
          <t>56</t>
        </is>
      </c>
      <c r="E64" s="5" t="inlineStr">
        <is>
          <t>24.150,00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=HYPERLINK("https://www.leilaoonline.com.br/lote/detalhe/86717", "234")</f>
      </c>
      <c r="B65" s="4" t="s">
        <f>=HYPERLINK("https://www.leilaoonline.com.br/lote/detalhe/86717", "HONDA/FIT LX FLEX; 2009/2010; PRETA; ALCO./GASOL. - FUNCIONANDO")</f>
      </c>
      <c r="C65" s="4" t="inlineStr">
        <is>
          <t>Vendido</t>
        </is>
      </c>
      <c r="D65" s="4" t="inlineStr">
        <is>
          <t>63</t>
        </is>
      </c>
      <c r="E65" s="5" t="inlineStr">
        <is>
          <t>24.000,00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=HYPERLINK("https://www.leilaoonline.com.br/lote/detalhe/86718", "236")</f>
      </c>
      <c r="B66" s="4" t="s">
        <f>=HYPERLINK("https://www.leilaoonline.com.br/lote/detalhe/86718", "I/KIA PICANTO EX41.0MTFF; 2013/2014; PRATA; ALCO./GASOL. - FUNCIONANDO")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=HYPERLINK("https://www.leilaoonline.com.br/lote/detalhe/86711", "237")</f>
      </c>
      <c r="B67" s="4" t="s">
        <f>=HYPERLINK("https://www.leilaoonline.com.br/lote/detalhe/86711", "veja o vídeo!! VW/GOLF 2.0 BLACK EDIT.; 2010/2011; PRETA; ALCO./GASOL. - FUNCIONANDO")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22.250,00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=HYPERLINK("https://www.leilaoonline.com.br/lote/detalhe/86719", "238")</f>
      </c>
      <c r="B68" s="4" t="s">
        <f>=HYPERLINK("https://www.leilaoonline.com.br/lote/detalhe/86719", "veja o vídeo!! RENAULT/SANDERO STEPWAY; 2012/2012; VERMELHA; ALCO./GASOL. - FUNCIONANDO")</f>
      </c>
      <c r="C68" s="4" t="inlineStr">
        <is>
          <t>Vendido</t>
        </is>
      </c>
      <c r="D68" s="4" t="inlineStr">
        <is>
          <t>59</t>
        </is>
      </c>
      <c r="E68" s="5" t="inlineStr">
        <is>
          <t>22.900,00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=HYPERLINK("https://www.leilaoonline.com.br/lote/detalhe/86710", "239")</f>
      </c>
      <c r="B69" s="4" t="s">
        <f>=HYPERLINK("https://www.leilaoonline.com.br/lote/detalhe/86710", "veja o vídeo!! CITROEN/C3 EXCL 16 16V; 2004/2004; CINZA; GASOLINA - FUNCIONANDO")</f>
      </c>
      <c r="C69" s="4" t="inlineStr">
        <is>
          <t>Não vendido</t>
        </is>
      </c>
      <c r="D69" s="4" t="inlineStr">
        <is>
          <t>26</t>
        </is>
      </c>
      <c r="E69" s="5" t="inlineStr">
        <is>
          <t>7.400,00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=HYPERLINK("https://www.leilaoonline.com.br/lote/detalhe/86713", "240")</f>
      </c>
      <c r="B70" s="4" t="s">
        <f>=HYPERLINK("https://www.leilaoonline.com.br/lote/detalhe/86713", "FIAT/UNO 1.6 R MPI; 1993/1993; VERMELHA; GASOLINA - FUNCIONANDO")</f>
      </c>
      <c r="C70" s="4" t="inlineStr">
        <is>
          <t>Vendido</t>
        </is>
      </c>
      <c r="D70" s="4" t="inlineStr">
        <is>
          <t>72</t>
        </is>
      </c>
      <c r="E70" s="5" t="inlineStr">
        <is>
          <t>12.700,00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=HYPERLINK("https://www.leilaoonline.com.br/lote/detalhe/87405", "241")</f>
      </c>
      <c r="B71" s="4" t="s">
        <f>=HYPERLINK("https://www.leilaoonline.com.br/lote/detalhe/87405", "NISSAN/LIVINA 16SL; 2010/2011; VERDE; ALCO./GASOL. - FUNCIONANDO")</f>
      </c>
      <c r="C71" s="4" t="inlineStr">
        <is>
          <t>Vendido</t>
        </is>
      </c>
      <c r="D71" s="4" t="inlineStr">
        <is>
          <t>21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=HYPERLINK("https://www.leilaoonline.com.br/lote/detalhe/86722", "244")</f>
      </c>
      <c r="B72" s="4" t="s">
        <f>=HYPERLINK("https://www.leilaoonline.com.br/lote/detalhe/86722", "veja o vídeo!! HONDA/FIT LX; 2003/2004; PRETA; GASOLINA - FUNCIONANDO")</f>
      </c>
      <c r="C72" s="4" t="inlineStr">
        <is>
          <t>Vendido</t>
        </is>
      </c>
      <c r="D72" s="4" t="inlineStr">
        <is>
          <t>38</t>
        </is>
      </c>
      <c r="E72" s="5" t="inlineStr">
        <is>
          <t>13.750,00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=HYPERLINK("https://www.leilaoonline.com.br/lote/detalhe/86720", "250")</f>
      </c>
      <c r="B73" s="4" t="s">
        <f>=HYPERLINK("https://www.leilaoonline.com.br/lote/detalhe/86720", "veja o vídeo!! VW/SANTANA; 2001/2001; BRANCA; ALCO./GÁS NATURAL VEICULAR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=HYPERLINK("https://www.leilaoonline.com.br/lote/detalhe/86728", "251")</f>
      </c>
      <c r="B74" s="4" t="s">
        <f>=HYPERLINK("https://www.leilaoonline.com.br/lote/detalhe/86728", "veja o vídeo!! VW/VOYAGE CL 1.8; 1992/1993; PRETA; GASOLINA - FUNCIONANDO")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19.700,00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=HYPERLINK("https://www.leilaoonline.com.br/lote/detalhe/86768", "252")</f>
      </c>
      <c r="B75" s="4" t="s">
        <f>=HYPERLINK("https://www.leilaoonline.com.br/lote/detalhe/86768", "GM/CLASSIC SPIRIT; 2008/2008; CINZA; ALCO./GASOL. - FUNCIONANDO")</f>
      </c>
      <c r="C75" s="4" t="inlineStr">
        <is>
          <t>Não vendido</t>
        </is>
      </c>
      <c r="D75" s="4" t="inlineStr">
        <is>
          <t>26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=HYPERLINK("https://www.leilaoonline.com.br/lote/detalhe/87322", "253")</f>
      </c>
      <c r="B76" s="4" t="s">
        <f>=HYPERLINK("https://www.leilaoonline.com.br/lote/detalhe/87322", "veja o vídeo!! GM/CORSA CLASSIC 1.6; 2003/2004; BRANCA; GASOLINA - FUNCIONANDO")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=HYPERLINK("https://www.leilaoonline.com.br/lote/detalhe/86723", "260")</f>
      </c>
      <c r="B77" s="4" t="s">
        <f>=HYPERLINK("https://www.leilaoonline.com.br/lote/detalhe/86723", "veja o vídeo!! GM/KADETT IPANEMA GL; 1996/1997; FANTASIA; GASOLINA - FUNCIONANDO")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=HYPERLINK("https://www.leilaoonline.com.br/lote/detalhe/86724", "270")</f>
      </c>
      <c r="B78" s="4" t="s">
        <f>=HYPERLINK("https://www.leilaoonline.com.br/lote/detalhe/86724", "veja o vídeo!! VW/GOL 1.0; 2003/2003; CINZA; GASOLINA - FUNCIONANDO")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=HYPERLINK("https://www.leilaoonline.com.br/lote/detalhe/86725", "271")</f>
      </c>
      <c r="B79" s="4" t="s">
        <f>=HYPERLINK("https://www.leilaoonline.com.br/lote/detalhe/86725", "veja o vídeo!! VW/ FUSCA 1300; 1970/1970; AZUL - FUNCIONANDO")</f>
      </c>
      <c r="C79" s="4" t="inlineStr">
        <is>
          <t>Não vendido</t>
        </is>
      </c>
      <c r="D79" s="4" t="inlineStr">
        <is>
          <t>76</t>
        </is>
      </c>
      <c r="E79" s="5" t="inlineStr">
        <is>
          <t>13.900,00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=HYPERLINK("https://www.leilaoonline.com.br/lote/detalhe/87404", "286")</f>
      </c>
      <c r="B80" s="4" t="s">
        <f>=HYPERLINK("https://www.leilaoonline.com.br/lote/detalhe/87404", "veja o vídeo!! GM/VERANEIO; 1980/1980; VERDE; GASOLINA - FUNCIONANDO")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13.350,00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=HYPERLINK("https://www.leilaoonline.com.br/lote/detalhe/86900", "287")</f>
      </c>
      <c r="B81" s="4" t="s">
        <f>=HYPERLINK("https://www.leilaoonline.com.br/lote/detalhe/86900", "veja o vídeo!! PARATI GL 1.8; 1992/1993; AZUL; ALCOOL - FUNCIONANDO")</f>
      </c>
      <c r="C81" s="4" t="inlineStr">
        <is>
          <t>Não vendido</t>
        </is>
      </c>
      <c r="D81" s="4" t="inlineStr">
        <is>
          <t>52</t>
        </is>
      </c>
      <c r="E81" s="5" t="inlineStr">
        <is>
          <t>13.000,00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=HYPERLINK("https://www.leilaoonline.com.br/lote/detalhe/86730", "288")</f>
      </c>
      <c r="B82" s="4" t="s">
        <f>=HYPERLINK("https://www.leilaoonline.com.br/lote/detalhe/86730", "veja o vídeo!! VW/GOL CL STAR; 1989/1989; VERMELHA; ALCOOL - FUNCIONANDO")</f>
      </c>
      <c r="C82" s="4" t="inlineStr">
        <is>
          <t>Não vendido</t>
        </is>
      </c>
      <c r="D82" s="4" t="inlineStr">
        <is>
          <t>38</t>
        </is>
      </c>
      <c r="E82" s="5" t="inlineStr">
        <is>
          <t>8.350,00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=HYPERLINK("https://www.leilaoonline.com.br/lote/detalhe/86731", "289")</f>
      </c>
      <c r="B83" s="4" t="s">
        <f>=HYPERLINK("https://www.leilaoonline.com.br/lote/detalhe/86731", "veja o vídeo!! VW/GOL GTS;1988/1989; BRANCA; ALCOOL - FUNCIONANDO")</f>
      </c>
      <c r="C83" s="4" t="inlineStr">
        <is>
          <t>Não vendido</t>
        </is>
      </c>
      <c r="D83" s="4" t="inlineStr">
        <is>
          <t>44</t>
        </is>
      </c>
      <c r="E83" s="5" t="inlineStr">
        <is>
          <t>11.650,00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=HYPERLINK("https://www.leilaoonline.com.br/lote/detalhe/86729", "290")</f>
      </c>
      <c r="B84" s="4" t="s">
        <f>=HYPERLINK("https://www.leilaoonline.com.br/lote/detalhe/86729", "veja o vídeo!! FORD/DEL REY OURO; 1982/1982; PRATA; GASOLINA - FUNCIONANDO")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8.000,00</t>
        </is>
      </c>
      <c r="F84" s="4" t="inlineStr">
        <is>
          <t>1250.00</t>
        </is>
      </c>
    </row>
    <row collapsed="false" customFormat="false" customHeight="false" hidden="false" ht="12.1" outlineLevel="0" r="85">
      <c r="A85" s="5" t="s">
        <f>=HYPERLINK("https://www.leilaoonline.com.br/lote/detalhe/86727", "291")</f>
      </c>
      <c r="B85" s="4" t="s">
        <f>=HYPERLINK("https://www.leilaoonline.com.br/lote/detalhe/86727", "veja o vídeo!! VW/GOL GTS; 1992/1992; AZUL; GASOLINA - FUNCIONANDO")</f>
      </c>
      <c r="C85" s="4" t="inlineStr">
        <is>
          <t>Não vendido</t>
        </is>
      </c>
      <c r="D85" s="4" t="inlineStr">
        <is>
          <t>71</t>
        </is>
      </c>
      <c r="E85" s="5" t="inlineStr">
        <is>
          <t>16.100,00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=HYPERLINK("https://www.leilaoonline.com.br/lote/detalhe/86726", "292")</f>
      </c>
      <c r="B86" s="4" t="s">
        <f>=HYPERLINK("https://www.leilaoonline.com.br/lote/detalhe/86726", "veja o vídeo!! VW/GOL 1000; 1994/1994; BRANCA; GASOLINA - FUNCIONANDO")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4.750,00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=HYPERLINK("https://www.leilaoonline.com.br/lote/detalhe/86801", "293")</f>
      </c>
      <c r="B87" s="4" t="s">
        <f>=HYPERLINK("https://www.leilaoonline.com.br/lote/detalhe/86801", "VW/GOL GTS; 1989/1989; PRATA; ALCOOL - FUNCIONANDO")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4.000,00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=HYPERLINK("https://www.leilaoonline.com.br/lote/detalhe/86745", "294")</f>
      </c>
      <c r="B88" s="4" t="s">
        <f>=HYPERLINK("https://www.leilaoonline.com.br/lote/detalhe/86745", "veja o vídeo!! VW/GOL GTS; 1990/1991; VERMELHA; GASOLINA - FUNCIONANDO")</f>
      </c>
      <c r="C88" s="4" t="inlineStr">
        <is>
          <t>Não vendido</t>
        </is>
      </c>
      <c r="D88" s="4" t="inlineStr">
        <is>
          <t>22</t>
        </is>
      </c>
      <c r="E88" s="5" t="inlineStr">
        <is>
          <t>29.000,00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=HYPERLINK("https://www.leilaoonline.com.br/lote/detalhe/86885", "295")</f>
      </c>
      <c r="B89" s="4" t="s">
        <f>=HYPERLINK("https://www.leilaoonline.com.br/lote/detalhe/86885", "veja o vídeo!! VW/GOL GTI 2000; 1991/1991; AZUL; GASOLINA - FUNCIONANDO")</f>
      </c>
      <c r="C89" s="4" t="inlineStr">
        <is>
          <t>Não vendido</t>
        </is>
      </c>
      <c r="D89" s="4" t="inlineStr">
        <is>
          <t>68</t>
        </is>
      </c>
      <c r="E89" s="5" t="inlineStr">
        <is>
          <t>37.250,00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=HYPERLINK("https://www.leilaoonline.com.br/lote/detalhe/86732", "297")</f>
      </c>
      <c r="B90" s="4" t="s">
        <f>=HYPERLINK("https://www.leilaoonline.com.br/lote/detalhe/86732", "veja o vídeo!! VW; TL 1600; 1974")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=HYPERLINK("https://www.leilaoonline.com.br/lote/detalhe/87357", "298")</f>
      </c>
      <c r="B91" s="4" t="s">
        <f>=HYPERLINK("https://www.leilaoonline.com.br/lote/detalhe/87357", "veja o vídeo!! VW/PASSAT VILLAGE LS; 1986/1986; VERDE; ALCOOL - FUNCIONANDO")</f>
      </c>
      <c r="C91" s="4" t="inlineStr">
        <is>
          <t>Não vendido</t>
        </is>
      </c>
      <c r="D91" s="4" t="inlineStr">
        <is>
          <t>21</t>
        </is>
      </c>
      <c r="E91" s="5" t="inlineStr">
        <is>
          <t>4.000,00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=HYPERLINK("https://www.leilaoonline.com.br/lote/detalhe/86742", "299")</f>
      </c>
      <c r="B92" s="4" t="s">
        <f>=HYPERLINK("https://www.leilaoonline.com.br/lote/detalhe/86742", "veja o vídeo!! FORD/BELINA; 1976/1976; MARROM; GASOLINA - FUNCIONANDO")</f>
      </c>
      <c r="C92" s="4" t="inlineStr">
        <is>
          <t>Não vendido</t>
        </is>
      </c>
      <c r="D92" s="4" t="inlineStr">
        <is>
          <t>6</t>
        </is>
      </c>
      <c r="E92" s="5" t="inlineStr">
        <is>
          <t>2.800,00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=HYPERLINK("https://www.leilaoonline.com.br/lote/detalhe/86746", "300")</f>
      </c>
      <c r="B93" s="4" t="s">
        <f>=HYPERLINK("https://www.leilaoonline.com.br/lote/detalhe/86746", "VW/GOL GTS; 1989/1989; PRETA; ALCOOL - FUNCIONANDO")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5.500,00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=HYPERLINK("https://www.leilaoonline.com.br/lote/detalhe/87359", "301")</f>
      </c>
      <c r="B94" s="4" t="s">
        <f>=HYPERLINK("https://www.leilaoonline.com.br/lote/detalhe/87359", "VW/BRASILIA; 1978/1979; AMARELA; GASOLINA - FUNCIONANDO")</f>
      </c>
      <c r="C94" s="4" t="inlineStr">
        <is>
          <t>Não vendido</t>
        </is>
      </c>
      <c r="D94" s="4" t="inlineStr">
        <is>
          <t>15</t>
        </is>
      </c>
      <c r="E94" s="5" t="inlineStr">
        <is>
          <t>6.300,00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=HYPERLINK("https://www.leilaoonline.com.br/lote/detalhe/86741", "302")</f>
      </c>
      <c r="B95" s="4" t="s">
        <f>=HYPERLINK("https://www.leilaoonline.com.br/lote/detalhe/86741", "vídeo novo!! GM; MONZA SL/E; 1984/1984; VERDE; ALCOOL - FUNCIONANDO")</f>
      </c>
      <c r="C95" s="4" t="inlineStr">
        <is>
          <t>Não vendido</t>
        </is>
      </c>
      <c r="D95" s="4" t="inlineStr">
        <is>
          <t>30</t>
        </is>
      </c>
      <c r="E95" s="5" t="inlineStr">
        <is>
          <t>5.650,00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=HYPERLINK("https://www.leilaoonline.com.br/lote/detalhe/86747", "303")</f>
      </c>
      <c r="B96" s="4" t="s">
        <f>=HYPERLINK("https://www.leilaoonline.com.br/lote/detalhe/86747", "veja o vídeo!! VW/GOL GTS; 1989/1990; VERMELHA; ALCOOL - FUNCIONANDO")</f>
      </c>
      <c r="C96" s="4" t="inlineStr">
        <is>
          <t>Não vendido</t>
        </is>
      </c>
      <c r="D96" s="4" t="inlineStr">
        <is>
          <t>38</t>
        </is>
      </c>
      <c r="E96" s="5" t="inlineStr">
        <is>
          <t>10.300,00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=HYPERLINK("https://www.leilaoonline.com.br/lote/detalhe/87826", "310")</f>
      </c>
      <c r="B97" s="4" t="s">
        <f>=HYPERLINK("https://www.leilaoonline.com.br/lote/detalhe/87826", "22 PNEUS DIVERSOS - MEDIDAS NAS ESPECIFICAÇÕES")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=HYPERLINK("https://www.leilaoonline.com.br/lote/detalhe/87828", "311")</f>
      </c>
      <c r="B98" s="4" t="s">
        <f>=HYPERLINK("https://www.leilaoonline.com.br/lote/detalhe/87828", "PNEUS 205/55R16 91V")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=HYPERLINK("https://www.leilaoonline.com.br/lote/detalhe/87839", "312")</f>
      </c>
      <c r="B99" s="4" t="s">
        <f>=HYPERLINK("https://www.leilaoonline.com.br/lote/detalhe/87839", "RODAS ARO 17")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=HYPERLINK("https://www.leilaoonline.com.br/lote/detalhe/86749", "313")</f>
      </c>
      <c r="B100" s="4" t="s">
        <f>=HYPERLINK("https://www.leilaoonline.com.br/lote/detalhe/86749", "RODAS ARO 15")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=HYPERLINK("https://www.leilaoonline.com.br/lote/detalhe/86750", "320")</f>
      </c>
      <c r="B101" s="4" t="s">
        <f>=HYPERLINK("https://www.leilaoonline.com.br/lote/detalhe/86750", "GM/BLAZER ADVANTAGE; 2009/2010; PRETA; ALCO./GASOL.")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=HYPERLINK("https://www.leilaoonline.com.br/lote/detalhe/86751", "321")</f>
      </c>
      <c r="B102" s="4" t="s">
        <f>=HYPERLINK("https://www.leilaoonline.com.br/lote/detalhe/86751", "GM/BLAZER COLINA; 2004/2005; BRANCA; GASOLINA")</f>
      </c>
      <c r="C102" s="4" t="inlineStr">
        <is>
          <t>Não vendido</t>
        </is>
      </c>
      <c r="D102" s="4" t="inlineStr">
        <is>
          <t>12</t>
        </is>
      </c>
      <c r="E102" s="5" t="inlineStr">
        <is>
          <t>11.500,00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2026-05-01T02:43:35.00Z</dcterms:created>
  <dc:creator>Tellks Tecnologia</dc:creator>
  <cp:revision>0</cp:revision>
</cp:coreProperties>
</file>