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C180 15 • WR-V 21 • Outlander GT 16 • Gol GTI • Jaguar 18 • Civic • Toro • HR-V • Fit • Je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=HYPERLINK("https://www.leilaoonline.com.br/lote/detalhe/89255", "100")</f>
      </c>
      <c r="B11" s="4" t="s">
        <f>=HYPERLINK("https://www.leilaoonline.com.br/lote/detalhe/89255", "I/FORD RANGER XLT 14X; 1999/1999; PRATA; GASOLINA/GAS NATURAL VEICULAR")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17.750,00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=HYPERLINK("https://www.leilaoonline.com.br/lote/detalhe/89256", "101")</f>
      </c>
      <c r="B12" s="4" t="s">
        <f>=HYPERLINK("https://www.leilaoonline.com.br/lote/detalhe/89256", "GM/VECTRA SEDAN ELITE; 2010/2011; PRETA; ALCO./GASOL. - FUNCIONANDO")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23.700,00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=HYPERLINK("https://www.leilaoonline.com.br/lote/detalhe/87992", "200")</f>
      </c>
      <c r="B13" s="4" t="s">
        <f>=HYPERLINK("https://www.leilaoonline.com.br/lote/detalhe/87992", "veja o vídeo!! RENAULT/DUSTER 20 D 4X2; 2016/2016; PRETA; ALCO./GASOL. - FUNCIONANDO")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37.249,00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=HYPERLINK("https://www.leilaoonline.com.br/lote/detalhe/88026", "201")</f>
      </c>
      <c r="B14" s="4" t="s">
        <f>=HYPERLINK("https://www.leilaoonline.com.br/lote/detalhe/88026", "veja o vídeo!! PEUGEOT/HOGGAR XR; 2010/2011; PRATA; ALCO./GASOL.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=HYPERLINK("https://www.leilaoonline.com.br/lote/detalhe/88759", "202")</f>
      </c>
      <c r="B15" s="4" t="s">
        <f>=HYPERLINK("https://www.leilaoonline.com.br/lote/detalhe/88759", "veja o vídeo!! I/MMC OUTLANDER 3.0 GT; 2015/2016; CINZA; GASOLINA - FUNCIONANDO - IPVA 2021 PAGO")</f>
      </c>
      <c r="C15" s="4" t="inlineStr">
        <is>
          <t>Não vendido</t>
        </is>
      </c>
      <c r="D15" s="4" t="inlineStr">
        <is>
          <t>54</t>
        </is>
      </c>
      <c r="E15" s="5" t="inlineStr">
        <is>
          <t>79.500,00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=HYPERLINK("https://www.leilaoonline.com.br/lote/detalhe/87990", "203")</f>
      </c>
      <c r="B16" s="4" t="s">
        <f>=HYPERLINK("https://www.leilaoonline.com.br/lote/detalhe/87990", "veja o vídeo!! I/JAG XE P250 R-SPORT; 2018/2018; PRETA; GASOLINA - FUNCIONANDO")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94.000,00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=HYPERLINK("https://www.leilaoonline.com.br/lote/detalhe/87991", "204")</f>
      </c>
      <c r="B17" s="4" t="s">
        <f>=HYPERLINK("https://www.leilaoonline.com.br/lote/detalhe/87991", "veja o vídeo!! HONDA/FIT EXL CVT; 2019/2019; CINZA; ALCO./GASOL. - FUNCIONANDO")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56.000,00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=HYPERLINK("https://www.leilaoonline.com.br/lote/detalhe/88025", "205")</f>
      </c>
      <c r="B18" s="4" t="s">
        <f>=HYPERLINK("https://www.leilaoonline.com.br/lote/detalhe/88025", "veja o vídeo!! HONDA WR-V EXL CVT; 2020/2021; VERMELHA; ALC./GASOL; APROX 6.500 KM - FUNCIONANDO - IPVA 2021 PAGO")</f>
      </c>
      <c r="C18" s="4" t="inlineStr">
        <is>
          <t>Não vendido</t>
        </is>
      </c>
      <c r="D18" s="4" t="inlineStr">
        <is>
          <t>48</t>
        </is>
      </c>
      <c r="E18" s="5" t="inlineStr">
        <is>
          <t>78.050,00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=HYPERLINK("https://www.leilaoonline.com.br/lote/detalhe/87995", "206")</f>
      </c>
      <c r="B19" s="4" t="s">
        <f>=HYPERLINK("https://www.leilaoonline.com.br/lote/detalhe/87995", "FIAT/TORO FREEDOM AT9; 2016/2017; PRETA; ALCO./GASOL.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70.000,00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=HYPERLINK("https://www.leilaoonline.com.br/lote/detalhe/87982", "207")</f>
      </c>
      <c r="B20" s="4" t="s">
        <f>=HYPERLINK("https://www.leilaoonline.com.br/lote/detalhe/87982", "HB20 10M VISION; 2019/2020; BRANCA; ALCO./GASOL.; IPVA 2021 PAGO - FUNCIONANDO")</f>
      </c>
      <c r="C20" s="4" t="inlineStr">
        <is>
          <t>Não vendido</t>
        </is>
      </c>
      <c r="D20" s="4" t="inlineStr">
        <is>
          <t>64</t>
        </is>
      </c>
      <c r="E20" s="5" t="inlineStr">
        <is>
          <t>36.500,00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=HYPERLINK("https://www.leilaoonline.com.br/lote/detalhe/89071", "208")</f>
      </c>
      <c r="B21" s="4" t="s">
        <f>=HYPERLINK("https://www.leilaoonline.com.br/lote/detalhe/89071", "veja o vídeo!! CHEVROLET/S10 LT DD4; 2012/2013; PRATA; DIESEL - FUNCIONANDO")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68.750,00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=HYPERLINK("https://www.leilaoonline.com.br/lote/detalhe/88032", "209")</f>
      </c>
      <c r="B22" s="4" t="s">
        <f>=HYPERLINK("https://www.leilaoonline.com.br/lote/detalhe/88032", "veja o vídeo!! I/VW JETTA 2.0T; 2012/2013; VERMELHA; GASOLINA - FUNCIONANDO")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38.500,00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=HYPERLINK("https://www.leilaoonline.com.br/lote/detalhe/89083", "210")</f>
      </c>
      <c r="B23" s="4" t="s">
        <f>=HYPERLINK("https://www.leilaoonline.com.br/lote/detalhe/89083", "FORD; NEW FIESTA HATCH 1.6; 2013/2014; BRANCA; ALCO./GASOL. - FUNCIONANDO")</f>
      </c>
      <c r="C23" s="4" t="inlineStr">
        <is>
          <t>Vendido</t>
        </is>
      </c>
      <c r="D23" s="4" t="inlineStr">
        <is>
          <t>54</t>
        </is>
      </c>
      <c r="E23" s="5" t="inlineStr">
        <is>
          <t>25.000,00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=HYPERLINK("https://www.leilaoonline.com.br/lote/detalhe/88027", "211")</f>
      </c>
      <c r="B24" s="4" t="s">
        <f>=HYPERLINK("https://www.leilaoonline.com.br/lote/detalhe/88027", "veja o vídeo!! RENAULT/MASTER BUS16 DCI; 2008/2009; PRATA; DIESEL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=HYPERLINK("https://www.leilaoonline.com.br/lote/detalhe/88019", "212")</f>
      </c>
      <c r="B25" s="4" t="s">
        <f>=HYPERLINK("https://www.leilaoonline.com.br/lote/detalhe/88019", "veja o vídeo!! I/BMW 320I VA71; 2006/2007; PRATA; GASOLINA - FUNCIONANDO")</f>
      </c>
      <c r="C25" s="4" t="inlineStr">
        <is>
          <t>Não vendido</t>
        </is>
      </c>
      <c r="D25" s="4" t="inlineStr">
        <is>
          <t>39</t>
        </is>
      </c>
      <c r="E25" s="5" t="inlineStr">
        <is>
          <t>28.500,00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=HYPERLINK("https://www.leilaoonline.com.br/lote/detalhe/88029", "213")</f>
      </c>
      <c r="B26" s="4" t="s">
        <f>=HYPERLINK("https://www.leilaoonline.com.br/lote/detalhe/88029", "veja o vídeo!! GM/VERANEIO; 1980/1980; VERDE; GASOLINA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14.200,00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=HYPERLINK("https://www.leilaoonline.com.br/lote/detalhe/88034", "214")</f>
      </c>
      <c r="B27" s="4" t="s">
        <f>=HYPERLINK("https://www.leilaoonline.com.br/lote/detalhe/88034", "veja o vídeo!! HONDA/FIT LX FLEX; 2013/2014; CINZA; ALCO./GASOL.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19.750,00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=HYPERLINK("https://www.leilaoonline.com.br/lote/detalhe/89079", "215")</f>
      </c>
      <c r="B28" s="4" t="s">
        <f>=HYPERLINK("https://www.leilaoonline.com.br/lote/detalhe/89079", "veja o vídeo!! FIAT/SIENA  ATTRACTIV 1.4; 2013/2014; BRANCA; ALCO./GASOL. - FUNCIONANDO")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21.750,00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=HYPERLINK("https://www.leilaoonline.com.br/lote/detalhe/89072", "216")</f>
      </c>
      <c r="B29" s="4" t="s">
        <f>=HYPERLINK("https://www.leilaoonline.com.br/lote/detalhe/89072", "veja o vídeo!! RENAULT/CAPTUR INTEN 16A; 2018/2019; CINZA; ALCO./GASOL. - FUNCIONANDO")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57.500,00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=HYPERLINK("https://www.leilaoonline.com.br/lote/detalhe/89076", "217")</f>
      </c>
      <c r="B30" s="4" t="s">
        <f>=HYPERLINK("https://www.leilaoonline.com.br/lote/detalhe/89076", "veja o vídeo!! HONDA HR-V EXL CVT; 2020/2021; ALCO./GASOL.; APROX. 4200KM - FUNCIONANDO - IPVA 2021 PAGO")</f>
      </c>
      <c r="C30" s="4" t="inlineStr">
        <is>
          <t>Não vendido</t>
        </is>
      </c>
      <c r="D30" s="4" t="inlineStr">
        <is>
          <t>50</t>
        </is>
      </c>
      <c r="E30" s="5" t="inlineStr">
        <is>
          <t>90.000,00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=HYPERLINK("https://www.leilaoonline.com.br/lote/detalhe/88033", "218")</f>
      </c>
      <c r="B31" s="4" t="s">
        <f>=HYPERLINK("https://www.leilaoonline.com.br/lote/detalhe/88033", "veja o vídeo!! HONDA/WR-V EX CVT; 2017/2018; VERMELHA; ALCO./GASOL. - FUNCIONANDO")</f>
      </c>
      <c r="C31" s="4" t="inlineStr">
        <is>
          <t>Não vendido</t>
        </is>
      </c>
      <c r="D31" s="4" t="inlineStr">
        <is>
          <t>36</t>
        </is>
      </c>
      <c r="E31" s="5" t="inlineStr">
        <is>
          <t>59.050,00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=HYPERLINK("https://www.leilaoonline.com.br/lote/detalhe/89077", "219")</f>
      </c>
      <c r="B32" s="4" t="s">
        <f>=HYPERLINK("https://www.leilaoonline.com.br/lote/detalhe/89077", "veja o vídeo!! I/M. BENZ C180; 2015/2016; PRETA; GASOLINA; IPVA 2021 PAGO - FUNCIONANDO")</f>
      </c>
      <c r="C32" s="4" t="inlineStr">
        <is>
          <t>Vendido</t>
        </is>
      </c>
      <c r="D32" s="4" t="inlineStr">
        <is>
          <t>69</t>
        </is>
      </c>
      <c r="E32" s="5" t="inlineStr">
        <is>
          <t>91.500,00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=HYPERLINK("https://www.leilaoonline.com.br/lote/detalhe/87984", "220")</f>
      </c>
      <c r="B33" s="4" t="s">
        <f>=HYPERLINK("https://www.leilaoonline.com.br/lote/detalhe/87984", "veja o vídeo!! I/HYUNDAI; AZERA 3.0 V6; 2012/2013; PRATA; GASOLINA - FUNCIONANDO")</f>
      </c>
      <c r="C33" s="4" t="inlineStr">
        <is>
          <t>Vendido</t>
        </is>
      </c>
      <c r="D33" s="4" t="inlineStr">
        <is>
          <t>28</t>
        </is>
      </c>
      <c r="E33" s="5" t="inlineStr">
        <is>
          <t>37.250,00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=HYPERLINK("https://www.leilaoonline.com.br/lote/detalhe/87988", "221")</f>
      </c>
      <c r="B34" s="4" t="s">
        <f>=HYPERLINK("https://www.leilaoonline.com.br/lote/detalhe/87988", "HONDA/CIVIC LXR; 2014/2014; CINZA; ALCO./GASOL. - FUNCIONANDO")</f>
      </c>
      <c r="C34" s="4" t="inlineStr">
        <is>
          <t>Vendido</t>
        </is>
      </c>
      <c r="D34" s="4" t="inlineStr">
        <is>
          <t>22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=HYPERLINK("https://www.leilaoonline.com.br/lote/detalhe/87989", "223")</f>
      </c>
      <c r="B35" s="4" t="s">
        <f>=HYPERLINK("https://www.leilaoonline.com.br/lote/detalhe/87989", "veja o vídeo!! I/GM; CAPTIVA SPORT 2.4; 2010/2011; PRETA; GASOLINA - FUNCIONANDO")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18.000,00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=HYPERLINK("https://www.leilaoonline.com.br/lote/detalhe/88017", "224")</f>
      </c>
      <c r="B36" s="4" t="s">
        <f>=HYPERLINK("https://www.leilaoonline.com.br/lote/detalhe/88017", "veja o vídeo!! I/CHEVROLET AGILE LTZ 1.4; 2011/2011; PRATA; ALCO./GASOL. - FUNCIONANDO")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10.500,00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=HYPERLINK("https://www.leilaoonline.com.br/lote/detalhe/89073", "225")</f>
      </c>
      <c r="B37" s="4" t="s">
        <f>=HYPERLINK("https://www.leilaoonline.com.br/lote/detalhe/89073", "I/FORD FUSION; 2006/2007; PRETA; GASOLINA - FUNCIONANDO")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=HYPERLINK("https://www.leilaoonline.com.br/lote/detalhe/88020", "226")</f>
      </c>
      <c r="B38" s="4" t="s">
        <f>=HYPERLINK("https://www.leilaoonline.com.br/lote/detalhe/88020", "veja o vídeo!! HONDA/FIT EX 1.5 16V I-VTEC; 2014/2015; AZUL; ALCO./GASOL. - FUNCIONANDO")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31.000,00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=HYPERLINK("https://www.leilaoonline.com.br/lote/detalhe/87985", "227")</f>
      </c>
      <c r="B39" s="4" t="s">
        <f>=HYPERLINK("https://www.leilaoonline.com.br/lote/detalhe/87985", "I/CHEV SONIC LT HB MT; 2013/2013; BRANCA; ALCO./GASOL. - FUNCIONANDO")</f>
      </c>
      <c r="C39" s="4" t="inlineStr">
        <is>
          <t>Vendido</t>
        </is>
      </c>
      <c r="D39" s="4" t="inlineStr">
        <is>
          <t>38</t>
        </is>
      </c>
      <c r="E39" s="5" t="inlineStr">
        <is>
          <t>21.950,00</t>
        </is>
      </c>
      <c r="F39" s="4" t="inlineStr">
        <is>
          <t>550.00</t>
        </is>
      </c>
    </row>
    <row collapsed="false" customFormat="false" customHeight="false" hidden="false" ht="12.1" outlineLevel="0" r="40">
      <c r="A40" s="5" t="s">
        <f>=HYPERLINK("https://www.leilaoonline.com.br/lote/detalhe/87987", "229")</f>
      </c>
      <c r="B40" s="4" t="s">
        <f>=HYPERLINK("https://www.leilaoonline.com.br/lote/detalhe/87987", "veja o vídeo!! I/HYUNDAI I30 2.0; 2011/2012; PRETA; GASOLINA; IPVA 2021 PAGO - FUNCIONANDO")</f>
      </c>
      <c r="C40" s="4" t="inlineStr">
        <is>
          <t>Vendido</t>
        </is>
      </c>
      <c r="D40" s="4" t="inlineStr">
        <is>
          <t>45</t>
        </is>
      </c>
      <c r="E40" s="5" t="inlineStr">
        <is>
          <t>25.700,00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=HYPERLINK("https://www.leilaoonline.com.br/lote/detalhe/89078", "230")</f>
      </c>
      <c r="B41" s="4" t="s">
        <f>=HYPERLINK("https://www.leilaoonline.com.br/lote/detalhe/89078", "HONDA/FIT EX; 2007/2008; PRETA; GASOLINA - FUNCIONANDO")</f>
      </c>
      <c r="C41" s="4" t="inlineStr">
        <is>
          <t>Não vendido</t>
        </is>
      </c>
      <c r="D41" s="4" t="inlineStr">
        <is>
          <t>35</t>
        </is>
      </c>
      <c r="E41" s="5" t="inlineStr">
        <is>
          <t>21.500,00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=HYPERLINK("https://www.leilaoonline.com.br/lote/detalhe/88030", "231")</f>
      </c>
      <c r="B42" s="4" t="s">
        <f>=HYPERLINK("https://www.leilaoonline.com.br/lote/detalhe/88030", "veja o vídeo!! CHEVROLET/CELTA 1.0L LT; 2013/2014; PRATA; ALCO./GASOL. - FUNCIONANDO")</f>
      </c>
      <c r="C42" s="4" t="inlineStr">
        <is>
          <t>Não vendido</t>
        </is>
      </c>
      <c r="D42" s="4" t="inlineStr">
        <is>
          <t>29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=HYPERLINK("https://www.leilaoonline.com.br/lote/detalhe/87983", "232")</f>
      </c>
      <c r="B43" s="4" t="s">
        <f>=HYPERLINK("https://www.leilaoonline.com.br/lote/detalhe/87983", "I/JINBEI TOPIC L; 2012/2012; BRANCA; GASOLINA - FUNCIONANDO")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21.000,00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=HYPERLINK("https://www.leilaoonline.com.br/lote/detalhe/88022", "233")</f>
      </c>
      <c r="B44" s="4" t="s">
        <f>=HYPERLINK("https://www.leilaoonline.com.br/lote/detalhe/88022", "veja o vídeo!! MBENZ/MPOLO PARADISO R; 2005/2006; AMARELA; DIESEL - FUNCIONANDO")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40.000,00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=HYPERLINK("https://www.leilaoonline.com.br/lote/detalhe/88031", "234")</f>
      </c>
      <c r="B45" s="4" t="s">
        <f>=HYPERLINK("https://www.leilaoonline.com.br/lote/detalhe/88031", "FIAT/PALIO EDX; 1996/1996; AZUL; GASOLINA - FUNCIONANDO")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=HYPERLINK("https://www.leilaoonline.com.br/lote/detalhe/87986", "235")</f>
      </c>
      <c r="B46" s="4" t="s">
        <f>=HYPERLINK("https://www.leilaoonline.com.br/lote/detalhe/87986", "veja o vídeo!! I/AUDI A4 2.0T FSI; 2006/2007; PRETA; GASOLINA - FUNCIONANDO")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14.000,00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=HYPERLINK("https://www.leilaoonline.com.br/lote/detalhe/87996", "236")</f>
      </c>
      <c r="B47" s="4" t="s">
        <f>=HYPERLINK("https://www.leilaoonline.com.br/lote/detalhe/87996", "I/KIA PICANTO EX41.0MTFF; 2013/2014; PRATA; ALCO./GASOL. - FUNCIONANDO")</f>
      </c>
      <c r="C47" s="4" t="inlineStr">
        <is>
          <t>Vendido</t>
        </is>
      </c>
      <c r="D47" s="4" t="inlineStr">
        <is>
          <t>19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=HYPERLINK("https://www.leilaoonline.com.br/lote/detalhe/87994", "237")</f>
      </c>
      <c r="B48" s="4" t="s">
        <f>=HYPERLINK("https://www.leilaoonline.com.br/lote/detalhe/87994", "veja o vídeo!! VW/GOLF 2.0 BLACK EDIT.; 2010/2011; PRETA; ALCO./GASOL. - FUNCIONANDO")</f>
      </c>
      <c r="C48" s="4" t="inlineStr">
        <is>
          <t>Vendido</t>
        </is>
      </c>
      <c r="D48" s="4" t="inlineStr">
        <is>
          <t>24</t>
        </is>
      </c>
      <c r="E48" s="5" t="inlineStr">
        <is>
          <t>30.000,00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=HYPERLINK("https://www.leilaoonline.com.br/lote/detalhe/89068", "238")</f>
      </c>
      <c r="B49" s="4" t="s">
        <f>=HYPERLINK("https://www.leilaoonline.com.br/lote/detalhe/89068", "FIAT/LINEA HLX 1.9; 2010/2010; PRETA; ALCO./GASOL. - FUNCIONANDO")</f>
      </c>
      <c r="C49" s="4" t="inlineStr">
        <is>
          <t>Não vendido</t>
        </is>
      </c>
      <c r="D49" s="4" t="inlineStr">
        <is>
          <t>21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=HYPERLINK("https://www.leilaoonline.com.br/lote/detalhe/87993", "239")</f>
      </c>
      <c r="B50" s="4" t="s">
        <f>=HYPERLINK("https://www.leilaoonline.com.br/lote/detalhe/87993", "veja o vídeo!! CITROEN/C3 EXCL 16 16V; 2004/2004; CINZA; GASOLINA - FUNCIONANDO")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3.100,00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=HYPERLINK("https://www.leilaoonline.com.br/lote/detalhe/89115", "240")</f>
      </c>
      <c r="B51" s="4" t="s">
        <f>=HYPERLINK("https://www.leilaoonline.com.br/lote/detalhe/89115", "GM/ASTRA SEDAN; 2002/2002; PRATA; GASOL./GÁS NATURAL VEICULAR - FUNCIONANDO")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6.250,00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=HYPERLINK("https://www.leilaoonline.com.br/lote/detalhe/89116", "241")</f>
      </c>
      <c r="B52" s="4" t="s">
        <f>=HYPERLINK("https://www.leilaoonline.com.br/lote/detalhe/89116", "GM/MERIVA JOY; 2005/2005; BRANCA; ALCO./GASOL. - FUNCIONANDO")</f>
      </c>
      <c r="C52" s="4" t="inlineStr">
        <is>
          <t>Não vendido</t>
        </is>
      </c>
      <c r="D52" s="4" t="inlineStr">
        <is>
          <t>24</t>
        </is>
      </c>
      <c r="E52" s="5" t="inlineStr">
        <is>
          <t>8.250,00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=HYPERLINK("https://www.leilaoonline.com.br/lote/detalhe/89252", "242")</f>
      </c>
      <c r="B53" s="4" t="s">
        <f>=HYPERLINK("https://www.leilaoonline.com.br/lote/detalhe/89252", "FIAT/PUNTO ESSENCE 1.6; 2012/2013; PRETA; ALCO./GASOL. - FUNCIONANDO")</f>
      </c>
      <c r="C53" s="4" t="inlineStr">
        <is>
          <t>Não vendido</t>
        </is>
      </c>
      <c r="D53" s="4" t="inlineStr">
        <is>
          <t>19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=HYPERLINK("https://www.leilaoonline.com.br/lote/detalhe/87997", "250")</f>
      </c>
      <c r="B54" s="4" t="s">
        <f>=HYPERLINK("https://www.leilaoonline.com.br/lote/detalhe/87997", "veja o vídeo!! VW/SANTANA; 2001/2001; BRANCA; ALCO./GÁS NATURAL VEICULAR - FUNCIONANDO")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8.250,00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=HYPERLINK("https://www.leilaoonline.com.br/lote/detalhe/89080", "251")</f>
      </c>
      <c r="B55" s="4" t="s">
        <f>=HYPERLINK("https://www.leilaoonline.com.br/lote/detalhe/89080", "veja o vídeo!! VW/VOYAGE CL 1.8; 1992/1993; PRETA; GASOLINA - FUNCIONANDO")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11.750,00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=HYPERLINK("https://www.leilaoonline.com.br/lote/detalhe/88015", "252")</f>
      </c>
      <c r="B56" s="4" t="s">
        <f>=HYPERLINK("https://www.leilaoonline.com.br/lote/detalhe/88015", "GM/CLASSIC SPIRIT; 2008/2008; CINZA; ALCO./GASOL. - FUNCIONANDO")</f>
      </c>
      <c r="C56" s="4" t="inlineStr">
        <is>
          <t>Não vendido</t>
        </is>
      </c>
      <c r="D56" s="4" t="inlineStr">
        <is>
          <t>20</t>
        </is>
      </c>
      <c r="E56" s="5" t="inlineStr">
        <is>
          <t>8.250,00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=HYPERLINK("https://www.leilaoonline.com.br/lote/detalhe/88021", "253")</f>
      </c>
      <c r="B57" s="4" t="s">
        <f>=HYPERLINK("https://www.leilaoonline.com.br/lote/detalhe/88021", "veja o vídeo!! GM/CORSA CLASSIC 1.6; 2003/2004; BRANCA; GASOLINA - FUNCIONANDO")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5.750,00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=HYPERLINK("https://www.leilaoonline.com.br/lote/detalhe/89245", "254")</f>
      </c>
      <c r="B58" s="4" t="s">
        <f>=HYPERLINK("https://www.leilaoonline.com.br/lote/detalhe/89245", "veja o vídeo!! CHEVROLET/CLASSIC LS; 2013/2014; PRATA; ALCO./GASOL. - FUNCIONANDO")</f>
      </c>
      <c r="C58" s="4" t="inlineStr">
        <is>
          <t>Não vendido</t>
        </is>
      </c>
      <c r="D58" s="4" t="inlineStr">
        <is>
          <t>28</t>
        </is>
      </c>
      <c r="E58" s="5" t="inlineStr">
        <is>
          <t>17.000,00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=HYPERLINK("https://www.leilaoonline.com.br/lote/detalhe/89254", "255")</f>
      </c>
      <c r="B59" s="4" t="s">
        <f>=HYPERLINK("https://www.leilaoonline.com.br/lote/detalhe/89254", "veja o vídeo!! GM/CORSA WIND; 1998/1999; AZUL; GASOLINA - FUNCIONANDO")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1.750,00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=HYPERLINK("https://www.leilaoonline.com.br/lote/detalhe/87998", "260")</f>
      </c>
      <c r="B60" s="4" t="s">
        <f>=HYPERLINK("https://www.leilaoonline.com.br/lote/detalhe/87998", "veja o vídeo!! GM/KADETT IPANEMA GL; 1996/1997; FANTASIA; GASOLINA - FUNCIONANDO")</f>
      </c>
      <c r="C60" s="4" t="inlineStr">
        <is>
          <t>Não vendido</t>
        </is>
      </c>
      <c r="D60" s="4" t="inlineStr">
        <is>
          <t>17</t>
        </is>
      </c>
      <c r="E60" s="5" t="inlineStr">
        <is>
          <t>5.200,00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=HYPERLINK("https://www.leilaoonline.com.br/lote/detalhe/89243", "261")</f>
      </c>
      <c r="B61" s="4" t="s">
        <f>=HYPERLINK("https://www.leilaoonline.com.br/lote/detalhe/89243", "veja o vídeo!! VW/SANTANA; 1997/1997; CINZA; GASOLINA - FUNCIONANDO")</f>
      </c>
      <c r="C61" s="4" t="inlineStr">
        <is>
          <t>Não vendido</t>
        </is>
      </c>
      <c r="D61" s="4" t="inlineStr">
        <is>
          <t>26</t>
        </is>
      </c>
      <c r="E61" s="5" t="inlineStr">
        <is>
          <t>6.650,00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=HYPERLINK("https://www.leilaoonline.com.br/lote/detalhe/89246", "269")</f>
      </c>
      <c r="B62" s="4" t="s">
        <f>=HYPERLINK("https://www.leilaoonline.com.br/lote/detalhe/89246", "veja o vídeo!! VW/ FUSCA 1300; 1970/1970; AZUL - FUNCIONANDO")</f>
      </c>
      <c r="C62" s="4" t="inlineStr">
        <is>
          <t>Não vendido</t>
        </is>
      </c>
      <c r="D62" s="4" t="inlineStr">
        <is>
          <t>21</t>
        </is>
      </c>
      <c r="E62" s="5" t="inlineStr">
        <is>
          <t>5.350,00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=HYPERLINK("https://www.leilaoonline.com.br/lote/detalhe/87999", "270")</f>
      </c>
      <c r="B63" s="4" t="s">
        <f>=HYPERLINK("https://www.leilaoonline.com.br/lote/detalhe/87999", "veja o vídeo!! VW/GOL 1.0; 2003/2003; CINZA; GASOLINA - FUNCIONANDO")</f>
      </c>
      <c r="C63" s="4" t="inlineStr">
        <is>
          <t>Vendido</t>
        </is>
      </c>
      <c r="D63" s="4" t="inlineStr">
        <is>
          <t>28</t>
        </is>
      </c>
      <c r="E63" s="5" t="inlineStr">
        <is>
          <t>8.500,00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=HYPERLINK("https://www.leilaoonline.com.br/lote/detalhe/88018", "271")</f>
      </c>
      <c r="B64" s="4" t="s">
        <f>=HYPERLINK("https://www.leilaoonline.com.br/lote/detalhe/88018", "veja o vídeo!! VW/GOL GTI 2000; 1991/1991; AZUL; GASOLINA - FUNCIONANDO")</f>
      </c>
      <c r="C64" s="4" t="inlineStr">
        <is>
          <t>Não vendido</t>
        </is>
      </c>
      <c r="D64" s="4" t="inlineStr">
        <is>
          <t>22</t>
        </is>
      </c>
      <c r="E64" s="5" t="inlineStr">
        <is>
          <t>36.000,00</t>
        </is>
      </c>
      <c r="F64" s="4" t="inlineStr">
        <is>
          <t>550.00</t>
        </is>
      </c>
    </row>
    <row collapsed="false" customFormat="false" customHeight="false" hidden="false" ht="12.1" outlineLevel="0" r="65">
      <c r="A65" s="5" t="s">
        <f>=HYPERLINK("https://www.leilaoonline.com.br/lote/detalhe/88009", "272")</f>
      </c>
      <c r="B65" s="4" t="s">
        <f>=HYPERLINK("https://www.leilaoonline.com.br/lote/detalhe/88009", "veja o vídeo!! VW/GOL GTS; 1990/1991; VERMELHA; GASOLINA - FUNCIONANDO - LEGALIZADO")</f>
      </c>
      <c r="C65" s="4" t="inlineStr">
        <is>
          <t>Não vendido</t>
        </is>
      </c>
      <c r="D65" s="4" t="inlineStr">
        <is>
          <t>9</t>
        </is>
      </c>
      <c r="E65" s="5" t="inlineStr">
        <is>
          <t>30.750,00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=HYPERLINK("https://www.leilaoonline.com.br/lote/detalhe/88010", "273")</f>
      </c>
      <c r="B66" s="4" t="s">
        <f>=HYPERLINK("https://www.leilaoonline.com.br/lote/detalhe/88010", "VW/GOL GTS; 1989/1989; PRETA; ALCOOL - FUNCIONANDO")</f>
      </c>
      <c r="C66" s="4" t="inlineStr">
        <is>
          <t>Não vendido</t>
        </is>
      </c>
      <c r="D66" s="4" t="inlineStr">
        <is>
          <t>18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=HYPERLINK("https://www.leilaoonline.com.br/lote/detalhe/88016", "274")</f>
      </c>
      <c r="B67" s="4" t="s">
        <f>=HYPERLINK("https://www.leilaoonline.com.br/lote/detalhe/88016", "VW/GOL GTS; 1989/1989; PRATA; ALCOOL - FUNCIONANDO")</f>
      </c>
      <c r="C67" s="4" t="inlineStr">
        <is>
          <t>Não vendido</t>
        </is>
      </c>
      <c r="D67" s="4" t="inlineStr">
        <is>
          <t>21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=HYPERLINK("https://www.leilaoonline.com.br/lote/detalhe/88001", "275")</f>
      </c>
      <c r="B68" s="4" t="s">
        <f>=HYPERLINK("https://www.leilaoonline.com.br/lote/detalhe/88001", "veja o vídeo!! VW/GOL GTS; 1992/1992; AZUL; GASOLINA - FUNCIONANDO")</f>
      </c>
      <c r="C68" s="4" t="inlineStr">
        <is>
          <t>Não vendido</t>
        </is>
      </c>
      <c r="D68" s="4" t="inlineStr">
        <is>
          <t>16</t>
        </is>
      </c>
      <c r="E68" s="5" t="inlineStr">
        <is>
          <t>15.300,00</t>
        </is>
      </c>
      <c r="F68" s="4" t="inlineStr">
        <is>
          <t>550.00</t>
        </is>
      </c>
    </row>
    <row collapsed="false" customFormat="false" customHeight="false" hidden="false" ht="12.1" outlineLevel="0" r="69">
      <c r="A69" s="5" t="s">
        <f>=HYPERLINK("https://www.leilaoonline.com.br/lote/detalhe/88011", "276")</f>
      </c>
      <c r="B69" s="4" t="s">
        <f>=HYPERLINK("https://www.leilaoonline.com.br/lote/detalhe/88011", "veja o vídeo!! VW/GOL GTS; 1989/1990; VERMELHA; ALCOOL - FUNCIONANDO")</f>
      </c>
      <c r="C69" s="4" t="inlineStr">
        <is>
          <t>Não vendido</t>
        </is>
      </c>
      <c r="D69" s="4" t="inlineStr">
        <is>
          <t>20</t>
        </is>
      </c>
      <c r="E69" s="5" t="inlineStr">
        <is>
          <t>12.000,00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=HYPERLINK("https://www.leilaoonline.com.br/lote/detalhe/89257", "283")</f>
      </c>
      <c r="B70" s="4" t="s">
        <f>=HYPERLINK("https://www.leilaoonline.com.br/lote/detalhe/89257", "veja o vídeo!! VW/FUSCA 1300; 1968/1968; VERDE; GASOLINA - FUNCIONANDO")</f>
      </c>
      <c r="C70" s="4" t="inlineStr">
        <is>
          <t>Vendido</t>
        </is>
      </c>
      <c r="D70" s="4" t="inlineStr">
        <is>
          <t>96</t>
        </is>
      </c>
      <c r="E70" s="5" t="inlineStr">
        <is>
          <t>15.700,00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=HYPERLINK("https://www.leilaoonline.com.br/lote/detalhe/89258", "284")</f>
      </c>
      <c r="B71" s="4" t="s">
        <f>=HYPERLINK("https://www.leilaoonline.com.br/lote/detalhe/89258", "veja o vídeo!! VW/GOL GTS; 1989; PRETA; ALCOOL - FUNCIONANDO")</f>
      </c>
      <c r="C71" s="4" t="inlineStr">
        <is>
          <t>Não vendido</t>
        </is>
      </c>
      <c r="D71" s="4" t="inlineStr">
        <is>
          <t>14</t>
        </is>
      </c>
      <c r="E71" s="5" t="inlineStr">
        <is>
          <t>5.300,00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=HYPERLINK("https://www.leilaoonline.com.br/lote/detalhe/89259", "285")</f>
      </c>
      <c r="B72" s="4" t="s">
        <f>=HYPERLINK("https://www.leilaoonline.com.br/lote/detalhe/89259", "veja o vídeo!! VW/GOL GTS; 1991; PRATA - FUNCIONANDO")</f>
      </c>
      <c r="C72" s="4" t="inlineStr">
        <is>
          <t>Não vendido</t>
        </is>
      </c>
      <c r="D72" s="4" t="inlineStr">
        <is>
          <t>32</t>
        </is>
      </c>
      <c r="E72" s="5" t="inlineStr">
        <is>
          <t>5.650,00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=HYPERLINK("https://www.leilaoonline.com.br/lote/detalhe/89102", "286")</f>
      </c>
      <c r="B73" s="4" t="s">
        <f>=HYPERLINK("https://www.leilaoonline.com.br/lote/detalhe/89102", "veja o vídeo!! PARATI GL 1.8; 1992/1993; AZUL; ALCOOL - FUNCIONANDO")</f>
      </c>
      <c r="C73" s="4" t="inlineStr">
        <is>
          <t>Não vendido</t>
        </is>
      </c>
      <c r="D73" s="4" t="inlineStr">
        <is>
          <t>33</t>
        </is>
      </c>
      <c r="E73" s="5" t="inlineStr">
        <is>
          <t>11.250,00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=HYPERLINK("https://www.leilaoonline.com.br/lote/detalhe/88505", "287")</f>
      </c>
      <c r="B74" s="4" t="s">
        <f>=HYPERLINK("https://www.leilaoonline.com.br/lote/detalhe/88505", "veja o vídeo!! VW/SANTANA CL; 1988/1988; CINZA; ALCOOL - FUNCIONANDO")</f>
      </c>
      <c r="C74" s="4" t="inlineStr">
        <is>
          <t>Não vendido</t>
        </is>
      </c>
      <c r="D74" s="4" t="inlineStr">
        <is>
          <t>13</t>
        </is>
      </c>
      <c r="E74" s="5" t="inlineStr">
        <is>
          <t>4.600,00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=HYPERLINK("https://www.leilaoonline.com.br/lote/detalhe/88004", "288")</f>
      </c>
      <c r="B75" s="4" t="s">
        <f>=HYPERLINK("https://www.leilaoonline.com.br/lote/detalhe/88004", "veja o vídeo!! VW/GOL CL STAR; 1989/1989; VERMELHA; ALCOOL - FUNCIONANDO")</f>
      </c>
      <c r="C75" s="4" t="inlineStr">
        <is>
          <t>Não vendido</t>
        </is>
      </c>
      <c r="D75" s="4" t="inlineStr">
        <is>
          <t>49</t>
        </is>
      </c>
      <c r="E75" s="5" t="inlineStr">
        <is>
          <t>10.600,00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=HYPERLINK("https://www.leilaoonline.com.br/lote/detalhe/88005", "289")</f>
      </c>
      <c r="B76" s="4" t="s">
        <f>=HYPERLINK("https://www.leilaoonline.com.br/lote/detalhe/88005", "veja o vídeo!! VW/GOL GTS;1988/1989; BRANCA; ALCOOL - FUNCIONANDO")</f>
      </c>
      <c r="C76" s="4" t="inlineStr">
        <is>
          <t>Não vendido</t>
        </is>
      </c>
      <c r="D76" s="4" t="inlineStr">
        <is>
          <t>39</t>
        </is>
      </c>
      <c r="E76" s="5" t="inlineStr">
        <is>
          <t>10.200,00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=HYPERLINK("https://www.leilaoonline.com.br/lote/detalhe/88478", "291")</f>
      </c>
      <c r="B77" s="4" t="s">
        <f>=HYPERLINK("https://www.leilaoonline.com.br/lote/detalhe/88478", "VW/PASSAT GTS; 1985/1985; CINZA; ALCOOL - FUNCIONANDO")</f>
      </c>
      <c r="C77" s="4" t="inlineStr">
        <is>
          <t>Vendido</t>
        </is>
      </c>
      <c r="D77" s="4" t="inlineStr">
        <is>
          <t>26</t>
        </is>
      </c>
      <c r="E77" s="5" t="inlineStr">
        <is>
          <t>8.950,00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=HYPERLINK("https://www.leilaoonline.com.br/lote/detalhe/88479", "292")</f>
      </c>
      <c r="B78" s="4" t="s">
        <f>=HYPERLINK("https://www.leilaoonline.com.br/lote/detalhe/88479", "VW/FUSCA 1300 L; 1979/1979; PRETA; GASOLINA - FUNCIONANDO")</f>
      </c>
      <c r="C78" s="4" t="inlineStr">
        <is>
          <t>Não vendido</t>
        </is>
      </c>
      <c r="D78" s="4" t="inlineStr">
        <is>
          <t>14</t>
        </is>
      </c>
      <c r="E78" s="5" t="inlineStr">
        <is>
          <t>9.550,00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=HYPERLINK("https://www.leilaoonline.com.br/lote/detalhe/89244", "293")</f>
      </c>
      <c r="B79" s="4" t="s">
        <f>=HYPERLINK("https://www.leilaoonline.com.br/lote/detalhe/89244", "VW/GOL LS; 1985/1985; BEGE; ALCOOL - FUNCIONANDO")</f>
      </c>
      <c r="C79" s="4" t="inlineStr">
        <is>
          <t>Não vendido</t>
        </is>
      </c>
      <c r="D79" s="4" t="inlineStr">
        <is>
          <t>18</t>
        </is>
      </c>
      <c r="E79" s="5" t="inlineStr">
        <is>
          <t>4.600,00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=HYPERLINK("https://www.leilaoonline.com.br/lote/detalhe/89247", "294")</f>
      </c>
      <c r="B80" s="4" t="s">
        <f>=HYPERLINK("https://www.leilaoonline.com.br/lote/detalhe/89247", "veja o vídeo!! VW/GOL GTS; 1991/1992; VERMELHA; ALCOOL - FUNCIONANDO")</f>
      </c>
      <c r="C80" s="4" t="inlineStr">
        <is>
          <t>Não vendido</t>
        </is>
      </c>
      <c r="D80" s="4" t="inlineStr">
        <is>
          <t>73</t>
        </is>
      </c>
      <c r="E80" s="5" t="inlineStr">
        <is>
          <t>15.100,00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=HYPERLINK("https://www.leilaoonline.com.br/lote/detalhe/89248", "295")</f>
      </c>
      <c r="B81" s="4" t="s">
        <f>=HYPERLINK("https://www.leilaoonline.com.br/lote/detalhe/89248", "veja o vídeo!! VW/GOL GT; 1984/1984; CINZA; ALCOOL - FUNCIONANDO")</f>
      </c>
      <c r="C81" s="4" t="inlineStr">
        <is>
          <t>Não vendido</t>
        </is>
      </c>
      <c r="D81" s="4" t="inlineStr">
        <is>
          <t>29</t>
        </is>
      </c>
      <c r="E81" s="5" t="inlineStr">
        <is>
          <t>5.950,00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=HYPERLINK("https://www.leilaoonline.com.br/lote/detalhe/89251", "296")</f>
      </c>
      <c r="B82" s="4" t="s">
        <f>=HYPERLINK("https://www.leilaoonline.com.br/lote/detalhe/89251", "VW/PASSAT LS; 1977/1977; MARROM; GASOLINA - FUNCIONANDO")</f>
      </c>
      <c r="C82" s="4" t="inlineStr">
        <is>
          <t>Não vendido</t>
        </is>
      </c>
      <c r="D82" s="4" t="inlineStr">
        <is>
          <t>12</t>
        </is>
      </c>
      <c r="E82" s="5" t="inlineStr">
        <is>
          <t>4.750,00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=HYPERLINK("https://www.leilaoonline.com.br/lote/detalhe/88006", "297")</f>
      </c>
      <c r="B83" s="4" t="s">
        <f>=HYPERLINK("https://www.leilaoonline.com.br/lote/detalhe/88006", "veja o vídeo!! VW; TL 1600; 1974")</f>
      </c>
      <c r="C83" s="4" t="inlineStr">
        <is>
          <t>Não vendido</t>
        </is>
      </c>
      <c r="D83" s="4" t="inlineStr">
        <is>
          <t>13</t>
        </is>
      </c>
      <c r="E83" s="5" t="inlineStr">
        <is>
          <t>6.250,00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=HYPERLINK("https://www.leilaoonline.com.br/lote/detalhe/88023", "298")</f>
      </c>
      <c r="B84" s="4" t="s">
        <f>=HYPERLINK("https://www.leilaoonline.com.br/lote/detalhe/88023", "veja o vídeo!! VW/PASSAT VILLAGE LS; 1986/1986; VERDE; ALCOOL - FUNCIONANDO")</f>
      </c>
      <c r="C84" s="4" t="inlineStr">
        <is>
          <t>Não vendido</t>
        </is>
      </c>
      <c r="D84" s="4" t="inlineStr">
        <is>
          <t>15</t>
        </is>
      </c>
      <c r="E84" s="5" t="inlineStr">
        <is>
          <t>6.250,00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=HYPERLINK("https://www.leilaoonline.com.br/lote/detalhe/88008", "299")</f>
      </c>
      <c r="B85" s="4" t="s">
        <f>=HYPERLINK("https://www.leilaoonline.com.br/lote/detalhe/88008", "veja o vídeo!! FORD/BELINA; 1976/1976; MARROM; GASOLINA - FUNCIONANDO")</f>
      </c>
      <c r="C85" s="4" t="inlineStr">
        <is>
          <t>Não vendido</t>
        </is>
      </c>
      <c r="D85" s="4" t="inlineStr">
        <is>
          <t>15</t>
        </is>
      </c>
      <c r="E85" s="5" t="inlineStr">
        <is>
          <t>3.100,00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=HYPERLINK("https://www.leilaoonline.com.br/lote/detalhe/89101", "300")</f>
      </c>
      <c r="B86" s="4" t="s">
        <f>=HYPERLINK("https://www.leilaoonline.com.br/lote/detalhe/89101", "veja o vídeo!! VW/FUSCA 1300; 1975/1975; VERMELHA; GASOLINA - FUNCIONANDO")</f>
      </c>
      <c r="C86" s="4" t="inlineStr">
        <is>
          <t>Não vendido</t>
        </is>
      </c>
      <c r="D86" s="4" t="inlineStr">
        <is>
          <t>13</t>
        </is>
      </c>
      <c r="E86" s="5" t="inlineStr">
        <is>
          <t>7.600,00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=HYPERLINK("https://www.leilaoonline.com.br/lote/detalhe/88024", "301")</f>
      </c>
      <c r="B87" s="4" t="s">
        <f>=HYPERLINK("https://www.leilaoonline.com.br/lote/detalhe/88024", "VW/BRASILIA; 1978/1979; AMARELA; GASOLINA - FUNCIONANDO")</f>
      </c>
      <c r="C87" s="4" t="inlineStr">
        <is>
          <t>Não vendido</t>
        </is>
      </c>
      <c r="D87" s="4" t="inlineStr">
        <is>
          <t>14</t>
        </is>
      </c>
      <c r="E87" s="5" t="inlineStr">
        <is>
          <t>8.500,00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=HYPERLINK("https://www.leilaoonline.com.br/lote/detalhe/88007", "302")</f>
      </c>
      <c r="B88" s="4" t="s">
        <f>=HYPERLINK("https://www.leilaoonline.com.br/lote/detalhe/88007", "vídeo novo!! GM; MONZA SL/E; 1984/1984; VERDE; ALCOOL - FUNCIONANDO")</f>
      </c>
      <c r="C88" s="4" t="inlineStr">
        <is>
          <t>Não vendido</t>
        </is>
      </c>
      <c r="D88" s="4" t="inlineStr">
        <is>
          <t>11</t>
        </is>
      </c>
      <c r="E88" s="5" t="inlineStr">
        <is>
          <t>4.750,00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=HYPERLINK("https://www.leilaoonline.com.br/lote/detalhe/89253", "303")</f>
      </c>
      <c r="B89" s="4" t="s">
        <f>=HYPERLINK("https://www.leilaoonline.com.br/lote/detalhe/89253", "veja o vídeo!! FIAT/FIAT 147 GLS; 1980/1980; AZUL; GASOLINA - FUNCIONANDO")</f>
      </c>
      <c r="C89" s="4" t="inlineStr">
        <is>
          <t>Não vendido</t>
        </is>
      </c>
      <c r="D89" s="4" t="inlineStr">
        <is>
          <t>8</t>
        </is>
      </c>
      <c r="E89" s="5" t="inlineStr">
        <is>
          <t>2.050,00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=HYPERLINK("https://www.leilaoonline.com.br/lote/detalhe/88035", "310")</f>
      </c>
      <c r="B90" s="4" t="s">
        <f>=HYPERLINK("https://www.leilaoonline.com.br/lote/detalhe/88035", "22 PNEUS DIVERSOS - MEDIDAS NAS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=HYPERLINK("https://www.leilaoonline.com.br/lote/detalhe/88036", "311")</f>
      </c>
      <c r="B91" s="4" t="s">
        <f>=HYPERLINK("https://www.leilaoonline.com.br/lote/detalhe/88036", "PNEUS 205/55R16 91V")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450,00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=HYPERLINK("https://www.leilaoonline.com.br/lote/detalhe/88037", "312")</f>
      </c>
      <c r="B92" s="4" t="s">
        <f>=HYPERLINK("https://www.leilaoonline.com.br/lote/detalhe/88037", "RODAS ARO 17")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=HYPERLINK("https://www.leilaoonline.com.br/lote/detalhe/88012", "313")</f>
      </c>
      <c r="B93" s="4" t="s">
        <f>=HYPERLINK("https://www.leilaoonline.com.br/lote/detalhe/88012", "RODAS ARO 15")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300,00</t>
        </is>
      </c>
      <c r="F9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2026-05-01T04:08:49.00Z</dcterms:created>
  <dc:creator>Tellks Tecnologia</dc:creator>
  <cp:revision>0</cp:revision>
</cp:coreProperties>
</file>