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Trafos • Tornos • Compressores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=HYPERLINK("https://www.leilaoonline.com.br/lote/detalhe/92705", "001")</f>
      </c>
      <c r="B11" s="4" t="s">
        <f>=HYPERLINK("https://www.leilaoonline.com.br/lote/detalhe/92705", "MOTOR WEG 75HP 2 POLOS 220V")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=HYPERLINK("https://www.leilaoonline.com.br/lote/detalhe/92706", "002")</f>
      </c>
      <c r="B12" s="4" t="s">
        <f>=HYPERLINK("https://www.leilaoonline.com.br/lote/detalhe/92706", "MOTOR COM VARIADOR DE VELOCIDADE 30HP")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=HYPERLINK("https://www.leilaoonline.com.br/lote/detalhe/92707", "003")</f>
      </c>
      <c r="B13" s="4" t="s">
        <f>=HYPERLINK("https://www.leilaoonline.com.br/lote/detalhe/92707", "MOTOR 50HP 4 POLOS 220V/380V")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=HYPERLINK("https://www.leilaoonline.com.br/lote/detalhe/92708", "004")</f>
      </c>
      <c r="B14" s="4" t="s">
        <f>=HYPERLINK("https://www.leilaoonline.com.br/lote/detalhe/92708", "MOTOR WEG 100HP 2 POLOS 440V/760V")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5.500,00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=HYPERLINK("https://www.leilaoonline.com.br/lote/detalhe/92709", "005")</f>
      </c>
      <c r="B15" s="4" t="s">
        <f>=HYPERLINK("https://www.leilaoonline.com.br/lote/detalhe/92709", "MOTOR WEG 50HP 6 POLOS 380V/660V")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=HYPERLINK("https://www.leilaoonline.com.br/lote/detalhe/92710", "006")</f>
      </c>
      <c r="B16" s="4" t="s">
        <f>=HYPERLINK("https://www.leilaoonline.com.br/lote/detalhe/92710", "MOTOR 50HP 4 POLOS 220V/380V")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=HYPERLINK("https://www.leilaoonline.com.br/lote/detalhe/92711", "007")</f>
      </c>
      <c r="B17" s="4" t="s">
        <f>=HYPERLINK("https://www.leilaoonline.com.br/lote/detalhe/92711", "MOTOR WEG 15HP 2 POLOS 380V/660V")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=HYPERLINK("https://www.leilaoonline.com.br/lote/detalhe/92712", "008")</f>
      </c>
      <c r="B18" s="4" t="s">
        <f>=HYPERLINK("https://www.leilaoonline.com.br/lote/detalhe/92712", "MOTOR WEG 20HP 2 POLOS 220V/380V/440V")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=HYPERLINK("https://www.leilaoonline.com.br/lote/detalhe/92713", "009")</f>
      </c>
      <c r="B19" s="4" t="s">
        <f>=HYPERLINK("https://www.leilaoonline.com.br/lote/detalhe/92713", "MOTOR WEG 5HP 8 POLOS 220V/380V/440V")</f>
      </c>
      <c r="C19" s="4" t="inlineStr">
        <is>
          <t>Vendido</t>
        </is>
      </c>
      <c r="D19" s="4" t="inlineStr">
        <is>
          <t>23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=HYPERLINK("https://www.leilaoonline.com.br/lote/detalhe/92714", "010")</f>
      </c>
      <c r="B20" s="4" t="s">
        <f>=HYPERLINK("https://www.leilaoonline.com.br/lote/detalhe/92714", "MOTOR WEG 5HP 8 POLOS 220V/380V/440V")</f>
      </c>
      <c r="C20" s="4" t="inlineStr">
        <is>
          <t>Vendido</t>
        </is>
      </c>
      <c r="D20" s="4" t="inlineStr">
        <is>
          <t>22</t>
        </is>
      </c>
      <c r="E20" s="5" t="inlineStr">
        <is>
          <t>1.250,00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=HYPERLINK("https://www.leilaoonline.com.br/lote/detalhe/92715", "012")</f>
      </c>
      <c r="B21" s="4" t="s">
        <f>=HYPERLINK("https://www.leilaoonline.com.br/lote/detalhe/92715", "LOTE COM 3 MOTORES ELÉTRICOS DE 3/4HP; RELAÇÃO DE QUANTIDADE E INFORMAÇÕES NA ÚLTIMA FOTO")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=HYPERLINK("https://www.leilaoonline.com.br/lote/detalhe/92716", "013")</f>
      </c>
      <c r="B22" s="4" t="s">
        <f>=HYPERLINK("https://www.leilaoonline.com.br/lote/detalhe/92716", "LOTE COM 8 MOTORES ELÉTRICOS DE 1/2HP; RELAÇÃO DE QUANTIDADES E INFORMAÇÕES NA ÚLTIMA FOTO")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=HYPERLINK("https://www.leilaoonline.com.br/lote/detalhe/92717", "014")</f>
      </c>
      <c r="B23" s="4" t="s">
        <f>=HYPERLINK("https://www.leilaoonline.com.br/lote/detalhe/92717", "LOTE COM 12 MOTORES ELÉTRICOS DE 1HP; RELAÇÃO DE QUANTIDADES E INFORMAÇÕES NA ÚLTIMA FOTO")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=HYPERLINK("https://www.leilaoonline.com.br/lote/detalhe/92718", "015")</f>
      </c>
      <c r="B24" s="4" t="s">
        <f>=HYPERLINK("https://www.leilaoonline.com.br/lote/detalhe/92718", "LOTE COM 9 MOTORES ELÉTRICOS DE 1,5HP; RELAÇÃO DE QUANTIDADES E INFORMAÇÕES NA ÚLTIMA FOTO")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=HYPERLINK("https://www.leilaoonline.com.br/lote/detalhe/92719", "016")</f>
      </c>
      <c r="B25" s="4" t="s">
        <f>=HYPERLINK("https://www.leilaoonline.com.br/lote/detalhe/92719", "LOTE COM 9 MOTORES ELÉTRICOS DE 2HP, RELAÇÃO DE QUANTIDADES E INFORMAÇÕES NA ÚLTIMA FOTO")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1.080,00</t>
        </is>
      </c>
      <c r="F25" s="4" t="inlineStr">
        <is>
          <t>140.00</t>
        </is>
      </c>
    </row>
    <row collapsed="false" customFormat="false" customHeight="false" hidden="false" ht="12.1" outlineLevel="0" r="26">
      <c r="A26" s="5" t="s">
        <f>=HYPERLINK("https://www.leilaoonline.com.br/lote/detalhe/92720", "017")</f>
      </c>
      <c r="B26" s="4" t="s">
        <f>=HYPERLINK("https://www.leilaoonline.com.br/lote/detalhe/92720", "LOTE COM 7 MOTORES ELÉTRICOS DE 3HP; RELAÇÃO DE QUANTIDADES E INFORMAÇÕES NA ÚLTIMA FOTO")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=HYPERLINK("https://www.leilaoonline.com.br/lote/detalhe/92721", "018")</f>
      </c>
      <c r="B27" s="4" t="s">
        <f>=HYPERLINK("https://www.leilaoonline.com.br/lote/detalhe/92721", "MOTORREDUTOR 1/5HP - 1HP")</f>
      </c>
      <c r="C27" s="4" t="inlineStr">
        <is>
          <t>Vendido</t>
        </is>
      </c>
      <c r="D27" s="4" t="inlineStr">
        <is>
          <t>1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=HYPERLINK("https://www.leilaoonline.com.br/lote/detalhe/92722", "019")</f>
      </c>
      <c r="B28" s="4" t="s">
        <f>=HYPERLINK("https://www.leilaoonline.com.br/lote/detalhe/92722", "MOTORREDUTOR 1HP - 2HP")</f>
      </c>
      <c r="C28" s="4" t="inlineStr">
        <is>
          <t>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=HYPERLINK("https://www.leilaoonline.com.br/lote/detalhe/92723", "020")</f>
      </c>
      <c r="B29" s="4" t="s">
        <f>=HYPERLINK("https://www.leilaoonline.com.br/lote/detalhe/92723", "MOTORREDUTOR 3HP")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=HYPERLINK("https://www.leilaoonline.com.br/lote/detalhe/92724", "021")</f>
      </c>
      <c r="B30" s="4" t="s">
        <f>=HYPERLINK("https://www.leilaoonline.com.br/lote/detalhe/92724", "MOTORREDUTOR 5HP - 8HP")</f>
      </c>
      <c r="C30" s="4" t="inlineStr">
        <is>
          <t>Vendido</t>
        </is>
      </c>
      <c r="D30" s="4" t="inlineStr">
        <is>
          <t>4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=HYPERLINK("https://www.leilaoonline.com.br/lote/detalhe/92725", "022")</f>
      </c>
      <c r="B31" s="4" t="s">
        <f>=HYPERLINK("https://www.leilaoonline.com.br/lote/detalhe/92725", "TORNO MECÂNICO HBX PROMECA")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14.250,00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=HYPERLINK("https://www.leilaoonline.com.br/lote/detalhe/91010", "041")</f>
      </c>
      <c r="B32" s="4" t="s">
        <f>=HYPERLINK("https://www.leilaoonline.com.br/lote/detalhe/91010", " LOTE COM 6 CAIXAS TÉRMICAS PARA MARMITA E TAMPAS EXTRAS")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=HYPERLINK("https://www.leilaoonline.com.br/lote/detalhe/91009", "042")</f>
      </c>
      <c r="B33" s="4" t="s">
        <f>=HYPERLINK("https://www.leilaoonline.com.br/lote/detalhe/91009", " JATO DE GRANALHA WHEELABRATOR COM 2 PORTAS, BANDEJAS DE 180CM")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=HYPERLINK("https://www.leilaoonline.com.br/lote/detalhe/91011", "045")</f>
      </c>
      <c r="B34" s="4" t="s">
        <f>=HYPERLINK("https://www.leilaoonline.com.br/lote/detalhe/91011", " EQUIPAMENTO DESBOBINADOR PNEUMÁTICO C/ REGISTRO DE PRESSÃO")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=HYPERLINK("https://www.leilaoonline.com.br/lote/detalhe/91012", "046")</f>
      </c>
      <c r="B35" s="4" t="s">
        <f>=HYPERLINK("https://www.leilaoonline.com.br/lote/detalhe/91012", " EQUIPAMENTO BOBINADOR/DESBOBINADOR/PUXADOR")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=HYPERLINK("https://www.leilaoonline.com.br/lote/detalhe/91013", "050")</f>
      </c>
      <c r="B36" s="4" t="s">
        <f>=HYPERLINK("https://www.leilaoonline.com.br/lote/detalhe/91013", "FURAKAWA RACK ABERTO ENTERPRISE 45U")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=HYPERLINK("https://www.leilaoonline.com.br/lote/detalhe/91021", "105")</f>
      </c>
      <c r="B37" s="4" t="s">
        <f>=HYPERLINK("https://www.leilaoonline.com.br/lote/detalhe/91021", "TORNO MECÂNICO NARDINI 2000X450MM")</f>
      </c>
      <c r="C37" s="4" t="inlineStr">
        <is>
          <t>Vendido</t>
        </is>
      </c>
      <c r="D37" s="4" t="inlineStr">
        <is>
          <t>79</t>
        </is>
      </c>
      <c r="E37" s="5" t="inlineStr">
        <is>
          <t>9.200,00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=HYPERLINK("https://www.leilaoonline.com.br/lote/detalhe/91014", "108")</f>
      </c>
      <c r="B38" s="4" t="s">
        <f>=HYPERLINK("https://www.leilaoonline.com.br/lote/detalhe/91014", "PISTA DE PATINAÇÃO SINTÉTICA COM PISO EM RESINA E ESTRUTURA DE FERRO APX. 200M²; ACOMPANHA PATINS -  DESMONTADA")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=HYPERLINK("https://www.leilaoonline.com.br/lote/detalhe/91015", "121")</f>
      </c>
      <c r="B39" s="4" t="s">
        <f>=HYPERLINK("https://www.leilaoonline.com.br/lote/detalhe/91015", "MÁQUINA PARA DESCASCAR FIOS FEROLLA")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=HYPERLINK("https://www.leilaoonline.com.br/lote/detalhe/91016", "123")</f>
      </c>
      <c r="B40" s="4" t="s">
        <f>=HYPERLINK("https://www.leilaoonline.com.br/lote/detalhe/91016", "COMPRESSOR DENTAL AIR ZAP MOD. DA 1100")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=HYPERLINK("https://www.leilaoonline.com.br/lote/detalhe/91017", "128")</f>
      </c>
      <c r="B41" s="4" t="s">
        <f>=HYPERLINK("https://www.leilaoonline.com.br/lote/detalhe/91017", "BALANCIM HIDRÁULICO POPPI")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4.300,00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=HYPERLINK("https://www.leilaoonline.com.br/lote/detalhe/91018", "130")</f>
      </c>
      <c r="B42" s="4" t="s">
        <f>=HYPERLINK("https://www.leilaoonline.com.br/lote/detalhe/91018", "PLATAFORMA ELEVATÓRIA PARA CAMINHÃO BÁU")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3.400,00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=HYPERLINK("https://www.leilaoonline.com.br/lote/detalhe/91019", "147")</f>
      </c>
      <c r="B43" s="4" t="s">
        <f>=HYPERLINK("https://www.leilaoonline.com.br/lote/detalhe/91019", "CARREGADOR DE BATERIA DE EMPILHADEIRA 80V/50A")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=HYPERLINK("https://www.leilaoonline.com.br/lote/detalhe/91022", "154")</f>
      </c>
      <c r="B44" s="4" t="s">
        <f>=HYPERLINK("https://www.leilaoonline.com.br/lote/detalhe/91022", "FORNO MUFLA")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=HYPERLINK("https://www.leilaoonline.com.br/lote/detalhe/91023", "162")</f>
      </c>
      <c r="B45" s="4" t="s">
        <f>=HYPERLINK("https://www.leilaoonline.com.br/lote/detalhe/91023", "TUNEL DE ENCOLHIMENTO WELDOTRON")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=HYPERLINK("https://www.leilaoonline.com.br/lote/detalhe/91024", "163")</f>
      </c>
      <c r="B46" s="4" t="s">
        <f>=HYPERLINK("https://www.leilaoonline.com.br/lote/detalhe/91024", "PAINEL DE PARTIDA DE GERADORES")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=HYPERLINK("https://www.leilaoonline.com.br/lote/detalhe/91025", "201")</f>
      </c>
      <c r="B47" s="4" t="s">
        <f>=HYPERLINK("https://www.leilaoonline.com.br/lote/detalhe/91025", "PRATELEIRAS DE AÇO (CONJUNTO COM 8 BANDEJAS DE 30X90CM E ALTURA DE 180 A 220CM DESMONTADOS); APROX. 700KG (PREÇO POR KG)")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5,10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=HYPERLINK("https://www.leilaoonline.com.br/lote/detalhe/91026", "202")</f>
      </c>
      <c r="B48" s="4" t="s">
        <f>=HYPERLINK("https://www.leilaoonline.com.br/lote/detalhe/91026", "PRATELEIRAS DE AÇO (CONJUNTO COM 8 BANDEJAS DE 30X90CM E ALTURA DE 180 A 220CM DESMONTADOS); APROX. 700KG (PREÇO POR KG)")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5,10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=HYPERLINK("https://www.leilaoonline.com.br/lote/detalhe/91027", "207")</f>
      </c>
      <c r="B49" s="4" t="s">
        <f>=HYPERLINK("https://www.leilaoonline.com.br/lote/detalhe/91027", "SECADOR DE AR METALPLAN")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=HYPERLINK("https://www.leilaoonline.com.br/lote/detalhe/91028", "209")</f>
      </c>
      <c r="B50" s="4" t="s">
        <f>=HYPERLINK("https://www.leilaoonline.com.br/lote/detalhe/91028", "LOTE COM 6 UNIDADES HIDRÁULICAS ")</f>
      </c>
      <c r="C50" s="4" t="inlineStr">
        <is>
          <t>Vendido</t>
        </is>
      </c>
      <c r="D50" s="4" t="inlineStr">
        <is>
          <t>13</t>
        </is>
      </c>
      <c r="E50" s="5" t="inlineStr">
        <is>
          <t>2.800,00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=HYPERLINK("https://www.leilaoonline.com.br/lote/detalhe/91029", "210")</f>
      </c>
      <c r="B51" s="4" t="s">
        <f>=HYPERLINK("https://www.leilaoonline.com.br/lote/detalhe/91029", "LOTE COM 9 ARQUIVOS PARA ESCRITÓRIO")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=HYPERLINK("https://www.leilaoonline.com.br/lote/detalhe/91030", "212")</f>
      </c>
      <c r="B52" s="4" t="s">
        <f>=HYPERLINK("https://www.leilaoonline.com.br/lote/detalhe/91030", "VENTOINHA EXAUSTOR INDUSTRIAL PARA 5 HP 1700RPM")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=HYPERLINK("https://www.leilaoonline.com.br/lote/detalhe/91031", "213")</f>
      </c>
      <c r="B53" s="4" t="s">
        <f>=HYPERLINK("https://www.leilaoonline.com.br/lote/detalhe/91031", "VENTOINHA EXAUSTOR INDUSTRIAL PARA 2 HP 2800RPM")</f>
      </c>
      <c r="C53" s="4" t="inlineStr">
        <is>
          <t>Vendido</t>
        </is>
      </c>
      <c r="D53" s="4" t="inlineStr">
        <is>
          <t>3</t>
        </is>
      </c>
      <c r="E53" s="5" t="inlineStr">
        <is>
          <t>800,00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=HYPERLINK("https://www.leilaoonline.com.br/lote/detalhe/91032", "214")</f>
      </c>
      <c r="B54" s="4" t="s">
        <f>=HYPERLINK("https://www.leilaoonline.com.br/lote/detalhe/91032", "VENTOINHA EXAUSTOR INDUSTRIAL PARA 2 HP 2800RPM")</f>
      </c>
      <c r="C54" s="4" t="inlineStr">
        <is>
          <t>Vendido</t>
        </is>
      </c>
      <c r="D54" s="4" t="inlineStr">
        <is>
          <t>1</t>
        </is>
      </c>
      <c r="E54" s="5" t="inlineStr">
        <is>
          <t>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=HYPERLINK("https://www.leilaoonline.com.br/lote/detalhe/91033", "219")</f>
      </c>
      <c r="B55" s="4" t="s">
        <f>=HYPERLINK("https://www.leilaoonline.com.br/lote/detalhe/91033", "MÁQUINA DE LIMPEZA E TROCA DE LÍQUIDO DE ARREFECIMENTO OVERFLUSH")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=HYPERLINK("https://www.leilaoonline.com.br/lote/detalhe/91034", "220")</f>
      </c>
      <c r="B56" s="4" t="s">
        <f>=HYPERLINK("https://www.leilaoonline.com.br/lote/detalhe/91034", "BALANÇA ANTROPOMÉTRICA MECÂNICA 150KG")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=HYPERLINK("https://www.leilaoonline.com.br/lote/detalhe/91035", "224")</f>
      </c>
      <c r="B57" s="4" t="s">
        <f>=HYPERLINK("https://www.leilaoonline.com.br/lote/detalhe/91035", "LOTE DE PORTA MOLDES E MOLDES PARA ESTAMPARIA PRENSA EXCÊNTRICA PREÇO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4,00</t>
        </is>
      </c>
      <c r="F57" s="4" t="inlineStr">
        <is>
          <t>2.50</t>
        </is>
      </c>
    </row>
    <row collapsed="false" customFormat="false" customHeight="false" hidden="false" ht="12.1" outlineLevel="0" r="58">
      <c r="A58" s="5" t="s">
        <f>=HYPERLINK("https://www.leilaoonline.com.br/lote/detalhe/91036", "229")</f>
      </c>
      <c r="B58" s="4" t="s">
        <f>=HYPERLINK("https://www.leilaoonline.com.br/lote/detalhe/91036", "LOTE COM 6 CABEÇOTES PARA ROSQUEADEIRA RIDGID")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=HYPERLINK("https://www.leilaoonline.com.br/lote/detalhe/91037", "230")</f>
      </c>
      <c r="B59" s="4" t="s">
        <f>=HYPERLINK("https://www.leilaoonline.com.br/lote/detalhe/91037", "2 MESAS PARA REFEITÓRIO COM 4 LUGARES")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=HYPERLINK("https://www.leilaoonline.com.br/lote/detalhe/91038", "235")</f>
      </c>
      <c r="B60" s="4" t="s">
        <f>=HYPERLINK("https://www.leilaoonline.com.br/lote/detalhe/91038", "LOTE COM 24 LUMINÁRIAS COM E SEM LÂMPADA")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=HYPERLINK("https://www.leilaoonline.com.br/lote/detalhe/91039", "236")</f>
      </c>
      <c r="B61" s="4" t="s">
        <f>=HYPERLINK("https://www.leilaoonline.com.br/lote/detalhe/91039", "LOTE COM 41 LUMINÁRIAS")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=HYPERLINK("https://www.leilaoonline.com.br/lote/detalhe/91040", "237")</f>
      </c>
      <c r="B62" s="4" t="s">
        <f>=HYPERLINK("https://www.leilaoonline.com.br/lote/detalhe/91040", "LOTE COM 62 LUMINÁRIAS COM E SEM LÂMPADA")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=HYPERLINK("https://www.leilaoonline.com.br/lote/detalhe/91041", "238")</f>
      </c>
      <c r="B63" s="4" t="s">
        <f>=HYPERLINK("https://www.leilaoonline.com.br/lote/detalhe/91041", "LOTE COM 11 PLACAS DE VIDRO EMOLDURADAS DE APX. 260X120CM, TAMANHOS IGUAIS")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=HYPERLINK("https://www.leilaoonline.com.br/lote/detalhe/91042", "239")</f>
      </c>
      <c r="B64" s="4" t="s">
        <f>=HYPERLINK("https://www.leilaoonline.com.br/lote/detalhe/91042", "LOTE COM 10 PLACAS DE VIDRO EMOLDURADAS DE APX. 260X120CM, TAMANHOS IGUAIS")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=HYPERLINK("https://www.leilaoonline.com.br/lote/detalhe/91043", "240")</f>
      </c>
      <c r="B65" s="4" t="s">
        <f>=HYPERLINK("https://www.leilaoonline.com.br/lote/detalhe/91043", "LOTE COM 7 PLACAS MAIORES (APX. 260X60CM) E 12 MENORES (APX. 260X25CM)")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=HYPERLINK("https://www.leilaoonline.com.br/lote/detalhe/91044", "241")</f>
      </c>
      <c r="B66" s="4" t="s">
        <f>=HYPERLINK("https://www.leilaoonline.com.br/lote/detalhe/91044", "LOTE COM 10 PLACAS DE VIDRO EMOLDURADAS DE APX. 240X80CM, TAMANHOS VARIADOS")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=HYPERLINK("https://www.leilaoonline.com.br/lote/detalhe/91045", "242")</f>
      </c>
      <c r="B67" s="4" t="s">
        <f>=HYPERLINK("https://www.leilaoonline.com.br/lote/detalhe/91045", "LOTE COM 9 PLACAS DE VIDRO EMOLDURADAS DE APX. 260X110CM, TAMANHOS IGUAIS")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=HYPERLINK("https://www.leilaoonline.com.br/lote/detalhe/91046", "245")</f>
      </c>
      <c r="B68" s="4" t="s">
        <f>=HYPERLINK("https://www.leilaoonline.com.br/lote/detalhe/91046", "LOTE COM 4 PLACAS DE VIDRO EMOLDURADAS DE APX. 260X110CM, TAMANHOS IGUAIS")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=HYPERLINK("https://www.leilaoonline.com.br/lote/detalhe/91051", "247")</f>
      </c>
      <c r="B69" s="4" t="s">
        <f>=HYPERLINK("https://www.leilaoonline.com.br/lote/detalhe/91051", "DISJUNTOR PVO MÉDIA TENSÃO")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=HYPERLINK("https://www.leilaoonline.com.br/lote/detalhe/91047", "248")</f>
      </c>
      <c r="B70" s="4" t="s">
        <f>=HYPERLINK("https://www.leilaoonline.com.br/lote/detalhe/91047", "LOTE COM 2 MESAS DE ESCRITÓRIO")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=HYPERLINK("https://www.leilaoonline.com.br/lote/detalhe/91048", "249")</f>
      </c>
      <c r="B71" s="4" t="s">
        <f>=HYPERLINK("https://www.leilaoonline.com.br/lote/detalhe/91048", "LOTE COM 3 MESAS EM "L" ESCRITÓRIO")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=HYPERLINK("https://www.leilaoonline.com.br/lote/detalhe/91049", "250")</f>
      </c>
      <c r="B72" s="4" t="s">
        <f>=HYPERLINK("https://www.leilaoonline.com.br/lote/detalhe/91049", "MESA DE ESCRITÓRIO")</f>
      </c>
      <c r="C72" s="4" t="inlineStr">
        <is>
          <t>Vendido</t>
        </is>
      </c>
      <c r="D72" s="4" t="inlineStr">
        <is>
          <t>7</t>
        </is>
      </c>
      <c r="E72" s="5" t="inlineStr">
        <is>
          <t>190,00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=HYPERLINK("https://www.leilaoonline.com.br/lote/detalhe/91050", "256")</f>
      </c>
      <c r="B73" s="4" t="s">
        <f>=HYPERLINK("https://www.leilaoonline.com.br/lote/detalhe/91050", "ESTRUTURA DE PRENSA BALANCIM MANUAL 15 TON.")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=HYPERLINK("https://www.leilaoonline.com.br/lote/detalhe/91066", "268")</f>
      </c>
      <c r="B74" s="4" t="s">
        <f>=HYPERLINK("https://www.leilaoonline.com.br/lote/detalhe/91066", "CARREGADOR BATERIA EMPILHADEIRA ELÉTRICA 48V/120A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=HYPERLINK("https://www.leilaoonline.com.br/lote/detalhe/91052", "301")</f>
      </c>
      <c r="B75" s="4" t="s">
        <f>=HYPERLINK("https://www.leilaoonline.com.br/lote/detalhe/91052", "BOMBA DE VÁCUO TIPO ROOTS 15CV")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=HYPERLINK("https://www.leilaoonline.com.br/lote/detalhe/91053", "307")</f>
      </c>
      <c r="B76" s="4" t="s">
        <f>=HYPERLINK("https://www.leilaoonline.com.br/lote/detalhe/91053", "ROSQUEADEIRA PARA TUBOS")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=HYPERLINK("https://www.leilaoonline.com.br/lote/detalhe/91054", "308")</f>
      </c>
      <c r="B77" s="4" t="s">
        <f>=HYPERLINK("https://www.leilaoonline.com.br/lote/detalhe/91054", "ROSQUEADEIRA PARA TUBOS")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=HYPERLINK("https://www.leilaoonline.com.br/lote/detalhe/91055", "310")</f>
      </c>
      <c r="B78" s="4" t="s">
        <f>=HYPERLINK("https://www.leilaoonline.com.br/lote/detalhe/91055", "MISTURADOR E PRÉ AQUECEDOR PARA EXTRUSORA PLÁSTICO")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=HYPERLINK("https://www.leilaoonline.com.br/lote/detalhe/91056", "312")</f>
      </c>
      <c r="B79" s="4" t="s">
        <f>=HYPERLINK("https://www.leilaoonline.com.br/lote/detalhe/91056", "MISTURADOR E PRÉ AQUECEDOR PARA EXTRUSORA PLÁSTICO")</f>
      </c>
      <c r="C79" s="4" t="inlineStr">
        <is>
          <t>Vendido</t>
        </is>
      </c>
      <c r="D79" s="4" t="inlineStr">
        <is>
          <t>10</t>
        </is>
      </c>
      <c r="E79" s="5" t="inlineStr">
        <is>
          <t>2.350,00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=HYPERLINK("https://www.leilaoonline.com.br/lote/detalhe/91057", "313")</f>
      </c>
      <c r="B80" s="4" t="s">
        <f>=HYPERLINK("https://www.leilaoonline.com.br/lote/detalhe/91057", "MÁQUINA PARA PINTURA DE FAIXA VIARIA")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=HYPERLINK("https://www.leilaoonline.com.br/lote/detalhe/91058", "314")</f>
      </c>
      <c r="B81" s="4" t="s">
        <f>=HYPERLINK("https://www.leilaoonline.com.br/lote/detalhe/91058", "MÁQUINA PARA PINTURA DE FAIXA VIARIA")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=HYPERLINK("https://www.leilaoonline.com.br/lote/detalhe/91059", "315")</f>
      </c>
      <c r="B82" s="4" t="s">
        <f>=HYPERLINK("https://www.leilaoonline.com.br/lote/detalhe/91059",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=HYPERLINK("https://www.leilaoonline.com.br/lote/detalhe/91060", "317")</f>
      </c>
      <c r="B83" s="4" t="s">
        <f>=HYPERLINK("https://www.leilaoonline.com.br/lote/detalhe/91060", "CLIMATIZADOR DE AR JOAPE")</f>
      </c>
      <c r="C83" s="4" t="inlineStr">
        <is>
          <t>Vendido</t>
        </is>
      </c>
      <c r="D83" s="4" t="inlineStr">
        <is>
          <t>7</t>
        </is>
      </c>
      <c r="E83" s="5" t="inlineStr">
        <is>
          <t>1.300,00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=HYPERLINK("https://www.leilaoonline.com.br/lote/detalhe/91061", "321")</f>
      </c>
      <c r="B84" s="4" t="s">
        <f>=HYPERLINK("https://www.leilaoonline.com.br/lote/detalhe/91061", "TALHA GUINCHO ELÉTRICO SEMI-NOVO CAPACIDADE 300 A 600KG ELEVAÇÃO 12M/6M")</f>
      </c>
      <c r="C84" s="4" t="inlineStr">
        <is>
          <t>Vendido</t>
        </is>
      </c>
      <c r="D84" s="4" t="inlineStr">
        <is>
          <t>16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=HYPERLINK("https://www.leilaoonline.com.br/lote/detalhe/91062", "339")</f>
      </c>
      <c r="B85" s="4" t="s">
        <f>=HYPERLINK("https://www.leilaoonline.com.br/lote/detalhe/91062", "EQUIPAMENTO PARA PINTURA ELETROSTATICA TECNOAVANCE")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=HYPERLINK("https://www.leilaoonline.com.br/lote/detalhe/91063", "350")</f>
      </c>
      <c r="B86" s="4" t="s">
        <f>=HYPERLINK("https://www.leilaoonline.com.br/lote/detalhe/91063", "AR CONDICIONADO 50.000 BTUS (DESATIVADO FUNCIONANDO)")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=HYPERLINK("https://www.leilaoonline.com.br/lote/detalhe/91064", "351")</f>
      </c>
      <c r="B87" s="4" t="s">
        <f>=HYPERLINK("https://www.leilaoonline.com.br/lote/detalhe/91064", "AR CONDICIONADO 50.000 BTUS (DESATIVADO FUNCIONANDO)")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=HYPERLINK("https://www.leilaoonline.com.br/lote/detalhe/91065", "352")</f>
      </c>
      <c r="B88" s="4" t="s">
        <f>=HYPERLINK("https://www.leilaoonline.com.br/lote/detalhe/91065", "AR CONDICIONADO 50.000 BTUS (DESATIVADO FUNCIONANDO)")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=HYPERLINK("https://www.leilaoonline.com.br/lote/detalhe/91067", "353")</f>
      </c>
      <c r="B89" s="4" t="s">
        <f>=HYPERLINK("https://www.leilaoonline.com.br/lote/detalhe/91067", "AR CONDICIONADO 50.000 BTUS (DESATIVADO FUNCIONANDO)")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=HYPERLINK("https://www.leilaoonline.com.br/lote/detalhe/91068", "354")</f>
      </c>
      <c r="B90" s="4" t="s">
        <f>=HYPERLINK("https://www.leilaoonline.com.br/lote/detalhe/91068", "CARRINHO ABERTO PARA FERRAMENTAS (1 UNIDADE)")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=HYPERLINK("https://www.leilaoonline.com.br/lote/detalhe/91069", "355")</f>
      </c>
      <c r="B91" s="4" t="s">
        <f>=HYPERLINK("https://www.leilaoonline.com.br/lote/detalhe/91069", "CARRINHO ABERTO PARA FERRAMENTAS (1 UNIDADE)")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=HYPERLINK("https://www.leilaoonline.com.br/lote/detalhe/91070", "356")</f>
      </c>
      <c r="B92" s="4" t="s">
        <f>=HYPERLINK("https://www.leilaoonline.com.br/lote/detalhe/91070", "CARRINHO ABERTO PARA FERRAMENTAS (1 UNIDADE)")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=HYPERLINK("https://www.leilaoonline.com.br/lote/detalhe/91071", "357")</f>
      </c>
      <c r="B93" s="4" t="s">
        <f>=HYPERLINK("https://www.leilaoonline.com.br/lote/detalhe/91071", "CARRINHO ABERTO PARA FERRAMENTAS (1 UNIDADE)")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=HYPERLINK("https://www.leilaoonline.com.br/lote/detalhe/91072", "358")</f>
      </c>
      <c r="B94" s="4" t="s">
        <f>=HYPERLINK("https://www.leilaoonline.com.br/lote/detalhe/91072", "CARRINHO ABERTO PARA FERRAMENTAS (1 UNIDADE)")</f>
      </c>
      <c r="C94" s="4" t="inlineStr">
        <is>
          <t>Vendido</t>
        </is>
      </c>
      <c r="D94" s="4" t="inlineStr">
        <is>
          <t>5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=HYPERLINK("https://www.leilaoonline.com.br/lote/detalhe/91073", "359")</f>
      </c>
      <c r="B95" s="4" t="s">
        <f>=HYPERLINK("https://www.leilaoonline.com.br/lote/detalhe/91073", "TANQUE DE POLIPROPILENO PARA GALVANOPLASTIA E ANODIZAÇÃO 1600 LITROS")</f>
      </c>
      <c r="C95" s="4" t="inlineStr">
        <is>
          <t>Vendido</t>
        </is>
      </c>
      <c r="D95" s="4" t="inlineStr">
        <is>
          <t>12</t>
        </is>
      </c>
      <c r="E95" s="5" t="inlineStr">
        <is>
          <t>2.650,00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=HYPERLINK("https://www.leilaoonline.com.br/lote/detalhe/91074", "360")</f>
      </c>
      <c r="B96" s="4" t="s">
        <f>=HYPERLINK("https://www.leilaoonline.com.br/lote/detalhe/91074", "TANQUE DE POLIPROPILENO PARA GALVANOPLASTIA E ANODIZAÇÃO 1200 LITROS")</f>
      </c>
      <c r="C96" s="4" t="inlineStr">
        <is>
          <t>Vendido</t>
        </is>
      </c>
      <c r="D96" s="4" t="inlineStr">
        <is>
          <t>10</t>
        </is>
      </c>
      <c r="E96" s="5" t="inlineStr">
        <is>
          <t>2.350,00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=HYPERLINK("https://www.leilaoonline.com.br/lote/detalhe/91075", "367")</f>
      </c>
      <c r="B97" s="4" t="s">
        <f>=HYPERLINK("https://www.leilaoonline.com.br/lote/detalhe/91075", "SELADORA ENCOLHEDORA RAL-TEC")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=HYPERLINK("https://www.leilaoonline.com.br/lote/detalhe/91076", "368")</f>
      </c>
      <c r="B98" s="4" t="s">
        <f>=HYPERLINK("https://www.leilaoonline.com.br/lote/detalhe/91076", "PRENSA HIDRÁULICA SACA PINO")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=HYPERLINK("https://www.leilaoonline.com.br/lote/detalhe/91077", "369")</f>
      </c>
      <c r="B99" s="4" t="s">
        <f>=HYPERLINK("https://www.leilaoonline.com.br/lote/detalhe/91077", "REBARBADOR VIBRATORIO VIBROCHIP")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2.250,00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=HYPERLINK("https://www.leilaoonline.com.br/lote/detalhe/91078", "372")</f>
      </c>
      <c r="B100" s="4" t="s">
        <f>=HYPERLINK("https://www.leilaoonline.com.br/lote/detalhe/91078", "CARRINHO ABERTO PORTA FERRAMENTAS")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=HYPERLINK("https://www.leilaoonline.com.br/lote/detalhe/91079", "379")</f>
      </c>
      <c r="B101" s="4" t="s">
        <f>=HYPERLINK("https://www.leilaoonline.com.br/lote/detalhe/91079", "MOTOR ELÉTRICO 60HP 4 POLOS 1785RPM 440V")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=HYPERLINK("https://www.leilaoonline.com.br/lote/detalhe/91080", "401")</f>
      </c>
      <c r="B102" s="4" t="s">
        <f>=HYPERLINK("https://www.leilaoonline.com.br/lote/detalhe/91080", "MOTOR ELÉTRICO WEG 2HP 2 POLOS 3500 RPM 440V")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=HYPERLINK("https://www.leilaoonline.com.br/lote/detalhe/91081", "402")</f>
      </c>
      <c r="B103" s="4" t="s">
        <f>=HYPERLINK("https://www.leilaoonline.com.br/lote/detalhe/91081", "MOTOR ELÉTRICO WEG 1,5HP 4 POLOS 1700 RPM 440V")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=HYPERLINK("https://www.leilaoonline.com.br/lote/detalhe/91082", "403")</f>
      </c>
      <c r="B104" s="4" t="s">
        <f>=HYPERLINK("https://www.leilaoonline.com.br/lote/detalhe/91082", "MOTOR ELÉTRICO WEG 0,75HP 2 POLOS 3500 RPM 440V")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=HYPERLINK("https://www.leilaoonline.com.br/lote/detalhe/91083", "404")</f>
      </c>
      <c r="B105" s="4" t="s">
        <f>=HYPERLINK("https://www.leilaoonline.com.br/lote/detalhe/91083", "MOTOR ELÉTRICO WEG 1/3HP 4 POLOS 1700 RPM 440V")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=HYPERLINK("https://www.leilaoonline.com.br/lote/detalhe/91084", "407")</f>
      </c>
      <c r="B106" s="4" t="s">
        <f>=HYPERLINK("https://www.leilaoonline.com.br/lote/detalhe/91084", "MOTOR ELÉTRICO WEG 40HP 4 POLOS 1700 RPM 440V (SEM PÉ)")</f>
      </c>
      <c r="C106" s="4" t="inlineStr">
        <is>
          <t>Não vendido</t>
        </is>
      </c>
      <c r="D106" s="4" t="inlineStr">
        <is>
          <t>9</t>
        </is>
      </c>
      <c r="E106" s="5" t="inlineStr">
        <is>
          <t>1.400,00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=HYPERLINK("https://www.leilaoonline.com.br/lote/detalhe/91085", "414")</f>
      </c>
      <c r="B107" s="4" t="s">
        <f>=HYPERLINK("https://www.leilaoonline.com.br/lote/detalhe/91085", "MOTOR ELÉTRICO WEG APROX. 60HP S/PLAQUETA")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=HYPERLINK("https://www.leilaoonline.com.br/lote/detalhe/91086", "415")</f>
      </c>
      <c r="B108" s="4" t="s">
        <f>=HYPERLINK("https://www.leilaoonline.com.br/lote/detalhe/91086", "MOTOR ELÉTRICO WEG 7,5HP 2 POLOS 3500 RPM 440V W22")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=HYPERLINK("https://www.leilaoonline.com.br/lote/detalhe/91087", "418")</f>
      </c>
      <c r="B109" s="4" t="s">
        <f>=HYPERLINK("https://www.leilaoonline.com.br/lote/detalhe/91087", "MOTOR ELÉTRICO 60HP 4 POLOS 1700RPM 22V/440V")</f>
      </c>
      <c r="C109" s="4" t="inlineStr">
        <is>
          <t>Não vendido</t>
        </is>
      </c>
      <c r="D109" s="4" t="inlineStr">
        <is>
          <t>15</t>
        </is>
      </c>
      <c r="E109" s="5" t="inlineStr">
        <is>
          <t>2.000,00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=HYPERLINK("https://www.leilaoonline.com.br/lote/detalhe/91088", "422")</f>
      </c>
      <c r="B110" s="4" t="s">
        <f>=HYPERLINK("https://www.leilaoonline.com.br/lote/detalhe/91088", "MÁQUINA DE ROLOS COM MOTORREDUTOR")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=HYPERLINK("https://www.leilaoonline.com.br/lote/detalhe/91089", "426")</f>
      </c>
      <c r="B111" s="4" t="s">
        <f>=HYPERLINK("https://www.leilaoonline.com.br/lote/detalhe/91089", "RACK GABINE PARA SERVIDOR C/PORTA DE VIDRO 95CM ALT. X 55CM LARG.. X 55CM COMP.")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=HYPERLINK("https://www.leilaoonline.com.br/lote/detalhe/91090", "428")</f>
      </c>
      <c r="B112" s="4" t="s">
        <f>=HYPERLINK("https://www.leilaoonline.com.br/lote/detalhe/91090", "RACK GABINE PARA SERVIDOR C/PORTA DE VIDRO 185CM ALT. X 55CM LARG.. X 75CM COMP.")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=HYPERLINK("https://www.leilaoonline.com.br/lote/detalhe/91091", "429")</f>
      </c>
      <c r="B113" s="4" t="s">
        <f>=HYPERLINK("https://www.leilaoonline.com.br/lote/detalhe/91091", "RACK GABINE PARA SERVIDOR C/PORTA DE VIDRO 210CM ALT. X 55CM LARG.. X 75CM COMP.")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=HYPERLINK("https://www.leilaoonline.com.br/lote/detalhe/91092", "430")</f>
      </c>
      <c r="B114" s="4" t="s">
        <f>=HYPERLINK("https://www.leilaoonline.com.br/lote/detalhe/91092", "RACK GABINE PARA SERVIDOR C/PORTA DE VIDRO 210CM ALT. X 55CM LARG.. X 75CM COMP.")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600,00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=HYPERLINK("https://www.leilaoonline.com.br/lote/detalhe/91093", "431")</f>
      </c>
      <c r="B115" s="4" t="s">
        <f>=HYPERLINK("https://www.leilaoonline.com.br/lote/detalhe/91093", "RACK GABINE PARA SERVIDOR C/PORTA DE VIDRO 200CM ALT. X 60CM LARG.. X 60CM COMP.")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=HYPERLINK("https://www.leilaoonline.com.br/lote/detalhe/91094", "432")</f>
      </c>
      <c r="B116" s="4" t="s">
        <f>=HYPERLINK("https://www.leilaoonline.com.br/lote/detalhe/91094", "MISTURADOR EM AÇO INÓX MOTOR 40CV")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1.400,00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=HYPERLINK("https://www.leilaoonline.com.br/lote/detalhe/91095", "433")</f>
      </c>
      <c r="B117" s="4" t="s">
        <f>=HYPERLINK("https://www.leilaoonline.com.br/lote/detalhe/91095", "TORNO REVOLVER")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=HYPERLINK("https://www.leilaoonline.com.br/lote/detalhe/91096", "434")</f>
      </c>
      <c r="B118" s="4" t="s">
        <f>=HYPERLINK("https://www.leilaoonline.com.br/lote/detalhe/91096", "TORNO REVOLVER")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=HYPERLINK("https://www.leilaoonline.com.br/lote/detalhe/91097", "435")</f>
      </c>
      <c r="B119" s="4" t="s">
        <f>=HYPERLINK("https://www.leilaoonline.com.br/lote/detalhe/91097", "COMPRESSOR PRIMÁX 40 PÉS")</f>
      </c>
      <c r="C119" s="4" t="inlineStr">
        <is>
          <t>Vendido</t>
        </is>
      </c>
      <c r="D119" s="4" t="inlineStr">
        <is>
          <t>4</t>
        </is>
      </c>
      <c r="E119" s="5" t="inlineStr">
        <is>
          <t>1.300,00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=HYPERLINK("https://www.leilaoonline.com.br/lote/detalhe/91098", "437")</f>
      </c>
      <c r="B120" s="4" t="s">
        <f>=HYPERLINK("https://www.leilaoonline.com.br/lote/detalhe/91098", "MÁQUINA PARA DESCASCAR FIOS FEROLLA")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=HYPERLINK("https://www.leilaoonline.com.br/lote/detalhe/91099", "439")</f>
      </c>
      <c r="B121" s="4" t="s">
        <f>=HYPERLINK("https://www.leilaoonline.com.br/lote/detalhe/91099", "BATEDOR PLANETARIA DE INÓX USIRAM")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=HYPERLINK("https://www.leilaoonline.com.br/lote/detalhe/91100", "441")</f>
      </c>
      <c r="B122" s="4" t="s">
        <f>=HYPERLINK("https://www.leilaoonline.com.br/lote/detalhe/91100", "ENGRENAGEM PRENSA EXCÊNTRICA 160 180 TON.")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=HYPERLINK("https://www.leilaoonline.com.br/lote/detalhe/91101", "443")</f>
      </c>
      <c r="B123" s="4" t="s">
        <f>=HYPERLINK("https://www.leilaoonline.com.br/lote/detalhe/91101", "MOINHO DE ROLOS GRÃOS CERÂMICA TIJOLO")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=HYPERLINK("https://www.leilaoonline.com.br/lote/detalhe/91103", "445")</f>
      </c>
      <c r="B124" s="4" t="s">
        <f>=HYPERLINK("https://www.leilaoonline.com.br/lote/detalhe/91103", "COMPRESSOR REFRIGERAÇÃO CHILLER SABROE CMO 16 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=HYPERLINK("https://www.leilaoonline.com.br/lote/detalhe/91104", "446")</f>
      </c>
      <c r="B125" s="4" t="s">
        <f>=HYPERLINK("https://www.leilaoonline.com.br/lote/detalhe/91104", "BOMBA DE ENGRENAGEM SANITÁRIA INÓX PARA PRODUTOS VISCOSOS MOTOR 8 POLOS")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=HYPERLINK("https://www.leilaoonline.com.br/lote/detalhe/91105", "448")</f>
      </c>
      <c r="B126" s="4" t="s">
        <f>=HYPERLINK("https://www.leilaoonline.com.br/lote/detalhe/91105", "TALHA ELÉTRICA CABO DE AÇO 500KG SANSEI")</f>
      </c>
      <c r="C126" s="4" t="inlineStr">
        <is>
          <t>Vendido</t>
        </is>
      </c>
      <c r="D126" s="4" t="inlineStr">
        <is>
          <t>10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=HYPERLINK("https://www.leilaoonline.com.br/lote/detalhe/91106", "449")</f>
      </c>
      <c r="B127" s="4" t="s">
        <f>=HYPERLINK("https://www.leilaoonline.com.br/lote/detalhe/91106", "1 CANHÃO E 1 PAR DE ROSCAS MIOTTO 65/120 (SEM USO)")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=HYPERLINK("https://www.leilaoonline.com.br/lote/detalhe/91107", "451")</f>
      </c>
      <c r="B128" s="4" t="s">
        <f>=HYPERLINK("https://www.leilaoonline.com.br/lote/detalhe/91107", "MULTIFUNCIONAL TORNO FURADEIRA MADEIRA MONOFÁSICO")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=HYPERLINK("https://www.leilaoonline.com.br/lote/detalhe/91108", "452")</f>
      </c>
      <c r="B129" s="4" t="s">
        <f>=HYPERLINK("https://www.leilaoonline.com.br/lote/detalhe/91108", "COMPRESSOR PARAFUSO ATLAS COPCO GA 55 ")</f>
      </c>
      <c r="C129" s="4" t="inlineStr">
        <is>
          <t>Vendido</t>
        </is>
      </c>
      <c r="D129" s="4" t="inlineStr">
        <is>
          <t>82</t>
        </is>
      </c>
      <c r="E129" s="5" t="inlineStr">
        <is>
          <t>24.750,00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=HYPERLINK("https://www.leilaoonline.com.br/lote/detalhe/91109", "453")</f>
      </c>
      <c r="B130" s="4" t="s">
        <f>=HYPERLINK("https://www.leilaoonline.com.br/lote/detalhe/91109", "COMPRESSOR PARAFUSO INGERSOLL-RAND 75HP")</f>
      </c>
      <c r="C130" s="4" t="inlineStr">
        <is>
          <t>Vendido</t>
        </is>
      </c>
      <c r="D130" s="4" t="inlineStr">
        <is>
          <t>37</t>
        </is>
      </c>
      <c r="E130" s="5" t="inlineStr">
        <is>
          <t>9.600,00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=HYPERLINK("https://www.leilaoonline.com.br/lote/detalhe/91110", "455")</f>
      </c>
      <c r="B131" s="4" t="s">
        <f>=HYPERLINK("https://www.leilaoonline.com.br/lote/detalhe/91110", "LAVA LOUÇA INDUSTRIAL ECOLAB ES2000")</f>
      </c>
      <c r="C131" s="4" t="inlineStr">
        <is>
          <t>Não vendido</t>
        </is>
      </c>
      <c r="D131" s="4" t="inlineStr">
        <is>
          <t>5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=HYPERLINK("https://www.leilaoonline.com.br/lote/detalhe/91111", "456")</f>
      </c>
      <c r="B132" s="4" t="s">
        <f>=HYPERLINK("https://www.leilaoonline.com.br/lote/detalhe/91111", "SECADOR DE AR COMPRESSOR PARAFUSO DOMINICK-HUNTER DPR 470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=HYPERLINK("https://www.leilaoonline.com.br/lote/detalhe/91112", "458")</f>
      </c>
      <c r="B133" s="4" t="s">
        <f>=HYPERLINK("https://www.leilaoonline.com.br/lote/detalhe/91112", "PENEIRA VIBRATÓRIA EM AÇO INÓX")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=HYPERLINK("https://www.leilaoonline.com.br/lote/detalhe/91113", "459")</f>
      </c>
      <c r="B134" s="4" t="s">
        <f>=HYPERLINK("https://www.leilaoonline.com.br/lote/detalhe/91113", "REATOR BATELADA BATEDOR AÇO CARBONO 250 LITROS")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=HYPERLINK("https://www.leilaoonline.com.br/lote/detalhe/91114", "460")</f>
      </c>
      <c r="B135" s="4" t="s">
        <f>=HYPERLINK("https://www.leilaoonline.com.br/lote/detalhe/91114", "REATOR BATELADA BATEDOR AÇO CARBONO 250 LITROS")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=HYPERLINK("https://www.leilaoonline.com.br/lote/detalhe/91122", "461")</f>
      </c>
      <c r="B136" s="4" t="s">
        <f>=HYPERLINK("https://www.leilaoonline.com.br/lote/detalhe/91122", "GRUPO GERADOR DE ENERGIA 1000KVA PALMERO")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35.000,00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=HYPERLINK("https://www.leilaoonline.com.br/lote/detalhe/91123", "462")</f>
      </c>
      <c r="B137" s="4" t="s">
        <f>=HYPERLINK("https://www.leilaoonline.com.br/lote/detalhe/91123", "TORNO 2350x500MM")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=HYPERLINK("https://www.leilaoonline.com.br/lote/detalhe/91116", "466")</f>
      </c>
      <c r="B138" s="4" t="s">
        <f>=HYPERLINK("https://www.leilaoonline.com.br/lote/detalhe/91116", "CARREGADOR BATERIA EMPILHADEIRA ELÉTRICA 24V/90A 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=HYPERLINK("https://www.leilaoonline.com.br/lote/detalhe/91117", "467")</f>
      </c>
      <c r="B139" s="4" t="s">
        <f>=HYPERLINK("https://www.leilaoonline.com.br/lote/detalhe/91117", "CARREGADOR BATERIA EMPILHADEIRA ELÉTRICA 36V/130A")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=HYPERLINK("https://www.leilaoonline.com.br/lote/detalhe/91118", "469")</f>
      </c>
      <c r="B140" s="4" t="s">
        <f>=HYPERLINK("https://www.leilaoonline.com.br/lote/detalhe/91118", "VARREDEIRA DE PISO DIRIGÍVEL TENNANT GÁS GLP")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=HYPERLINK("https://www.leilaoonline.com.br/lote/detalhe/91119", "471")</f>
      </c>
      <c r="B141" s="4" t="s">
        <f>=HYPERLINK("https://www.leilaoonline.com.br/lote/detalhe/91119", "GERADOR 4KVA")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700,00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=HYPERLINK("https://www.leilaoonline.com.br/lote/detalhe/91120", "472")</f>
      </c>
      <c r="B142" s="4" t="s">
        <f>=HYPERLINK("https://www.leilaoonline.com.br/lote/detalhe/91120", "BOBINADEIRA PARA TRANSFORMADORES TONANNI 500X300MM")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=HYPERLINK("https://www.leilaoonline.com.br/lote/detalhe/91121", "484")</f>
      </c>
      <c r="B143" s="4" t="s">
        <f>=HYPERLINK("https://www.leilaoonline.com.br/lote/detalhe/91121", "JATO DE GRANALHA MARCA BLASTIBRÁS")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=HYPERLINK("https://www.leilaoonline.com.br/lote/detalhe/91124", "486")</f>
      </c>
      <c r="B144" s="4" t="s">
        <f>=HYPERLINK("https://www.leilaoonline.com.br/lote/detalhe/91124", "LAMINADORA DE ROSCAS WMW GWR 80X120")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=HYPERLINK("https://www.leilaoonline.com.br/lote/detalhe/91125", "490")</f>
      </c>
      <c r="B145" s="4" t="s">
        <f>=HYPERLINK("https://www.leilaoonline.com.br/lote/detalhe/91125", "PRENSA DE FRICÇÃO FORJARIA WELKO ARIETE 2000 220 TON")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1.250,00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=HYPERLINK("https://www.leilaoonline.com.br/lote/detalhe/91126", "496")</f>
      </c>
      <c r="B146" s="4" t="s">
        <f>=HYPERLINK("https://www.leilaoonline.com.br/lote/detalhe/91126", "EMPILHADEIRA PALETEIRA ELÉTRICA SKAM 1200KG 4 METROS - FUNCIONANDO")</f>
      </c>
      <c r="C146" s="4" t="inlineStr">
        <is>
          <t>Não vendido</t>
        </is>
      </c>
      <c r="D146" s="4" t="inlineStr">
        <is>
          <t>9</t>
        </is>
      </c>
      <c r="E146" s="5" t="inlineStr">
        <is>
          <t>6.500,00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=HYPERLINK("https://www.leilaoonline.com.br/lote/detalhe/91127", "497")</f>
      </c>
      <c r="B147" s="4" t="s">
        <f>=HYPERLINK("https://www.leilaoonline.com.br/lote/detalhe/91127", "EMPILHADEIRA PALETEIRA ELÉTRICA AMEISE EJC 1000KG 4 METROS - FUNCIONANDO")</f>
      </c>
      <c r="C147" s="4" t="inlineStr">
        <is>
          <t>Não vendido</t>
        </is>
      </c>
      <c r="D147" s="4" t="inlineStr">
        <is>
          <t>8</t>
        </is>
      </c>
      <c r="E147" s="5" t="inlineStr">
        <is>
          <t>5.500,00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=HYPERLINK("https://www.leilaoonline.com.br/lote/detalhe/91128", "500")</f>
      </c>
      <c r="B148" s="4" t="s">
        <f>=HYPERLINK("https://www.leilaoonline.com.br/lote/detalhe/91128", "PRENSA SACA PINO 15 TONELADAS")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=HYPERLINK("https://www.leilaoonline.com.br/lote/detalhe/91129", "501")</f>
      </c>
      <c r="B149" s="4" t="s">
        <f>=HYPERLINK("https://www.leilaoonline.com.br/lote/detalhe/91129", "MOINHO DE PLÁSTICO TRIA 400MM ITALIANO PET")</f>
      </c>
      <c r="C149" s="4" t="inlineStr">
        <is>
          <t>Não vendido</t>
        </is>
      </c>
      <c r="D149" s="4" t="inlineStr">
        <is>
          <t>36</t>
        </is>
      </c>
      <c r="E149" s="5" t="inlineStr">
        <is>
          <t>9.750,00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=HYPERLINK("https://www.leilaoonline.com.br/lote/detalhe/91130", "507")</f>
      </c>
      <c r="B150" s="4" t="s">
        <f>=HYPERLINK("https://www.leilaoonline.com.br/lote/detalhe/91130", "COMPRESSOR DENTAL AIR ZAP MOD. DA 1100")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=HYPERLINK("https://www.leilaoonline.com.br/lote/detalhe/91131", "508")</f>
      </c>
      <c r="B151" s="4" t="s">
        <f>=HYPERLINK("https://www.leilaoonline.com.br/lote/detalhe/91131", "ARQUIVO DESLIZANTE ACECO MEDIDAS A=2,20 x L=3,20 x C=4,77CM DESMONTADO")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=HYPERLINK("https://www.leilaoonline.com.br/lote/detalhe/91132", "509")</f>
      </c>
      <c r="B152" s="4" t="s">
        <f>=HYPERLINK("https://www.leilaoonline.com.br/lote/detalhe/91132", "BATERIA TRACIONÁRIA MOURA EMPILHADEIRA ELÉTRICA 48V - SEM USO")</f>
      </c>
      <c r="C152" s="4" t="inlineStr">
        <is>
          <t>Não vendido</t>
        </is>
      </c>
      <c r="D152" s="4" t="inlineStr">
        <is>
          <t>9</t>
        </is>
      </c>
      <c r="E152" s="5" t="inlineStr">
        <is>
          <t>1.300,00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=HYPERLINK("https://www.leilaoonline.com.br/lote/detalhe/91134", "513")</f>
      </c>
      <c r="B153" s="4" t="s">
        <f>=HYPERLINK("https://www.leilaoonline.com.br/lote/detalhe/91134", "MOINHO 250MM KLE ")</f>
      </c>
      <c r="C153" s="4" t="inlineStr">
        <is>
          <t>Não vendido</t>
        </is>
      </c>
      <c r="D153" s="4" t="inlineStr">
        <is>
          <t>35</t>
        </is>
      </c>
      <c r="E153" s="5" t="inlineStr">
        <is>
          <t>4.400,00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=HYPERLINK("https://www.leilaoonline.com.br/lote/detalhe/91135", "516")</f>
      </c>
      <c r="B154" s="4" t="s">
        <f>=HYPERLINK("https://www.leilaoonline.com.br/lote/detalhe/91135", "MISTURADOR EM AÇO INÓX")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=HYPERLINK("https://www.leilaoonline.com.br/lote/detalhe/91136", "522")</f>
      </c>
      <c r="B155" s="4" t="s">
        <f>=HYPERLINK("https://www.leilaoonline.com.br/lote/detalhe/91136", "PÓRTICO SEM TALHA 420CM LARG x 300CM ALT x 20CM ALT VIGA")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=HYPERLINK("https://www.leilaoonline.com.br/lote/detalhe/91137", "523")</f>
      </c>
      <c r="B156" s="4" t="s">
        <f>=HYPERLINK("https://www.leilaoonline.com.br/lote/detalhe/91137", "PÓRTICO SEM TALHA 330CM LARGURA X 410 CM ALTURA X 20CM ALT VIGA")</f>
      </c>
      <c r="C156" s="4" t="inlineStr">
        <is>
          <t>Vendido</t>
        </is>
      </c>
      <c r="D156" s="4" t="inlineStr">
        <is>
          <t>12</t>
        </is>
      </c>
      <c r="E156" s="5" t="inlineStr">
        <is>
          <t>2.100,00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=HYPERLINK("https://www.leilaoonline.com.br/lote/detalhe/91138", "524")</f>
      </c>
      <c r="B157" s="4" t="s">
        <f>=HYPERLINK("https://www.leilaoonline.com.br/lote/detalhe/91138", "PRENSA EXCÊNTRICA 8 TONELADAS HARLO")</f>
      </c>
      <c r="C157" s="4" t="inlineStr">
        <is>
          <t>Não vendido</t>
        </is>
      </c>
      <c r="D157" s="4" t="inlineStr">
        <is>
          <t>8</t>
        </is>
      </c>
      <c r="E157" s="5" t="inlineStr">
        <is>
          <t>2.750,00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=HYPERLINK("https://www.leilaoonline.com.br/lote/detalhe/91139", "525")</f>
      </c>
      <c r="B158" s="4" t="s">
        <f>=HYPERLINK("https://www.leilaoonline.com.br/lote/detalhe/91139", "GUILHOTINA WMW 2500X12MM (1/2")")</f>
      </c>
      <c r="C158" s="4" t="inlineStr">
        <is>
          <t>Não vendido</t>
        </is>
      </c>
      <c r="D158" s="4" t="inlineStr">
        <is>
          <t>18</t>
        </is>
      </c>
      <c r="E158" s="5" t="inlineStr">
        <is>
          <t>27.500,00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=HYPERLINK("https://www.leilaoonline.com.br/lote/detalhe/91140", "526")</f>
      </c>
      <c r="B159" s="4" t="s">
        <f>=HYPERLINK("https://www.leilaoonline.com.br/lote/detalhe/91140", "GUILHOTINA PARA CHAPAS 1200X2MM")</f>
      </c>
      <c r="C159" s="4" t="inlineStr">
        <is>
          <t>Vendido</t>
        </is>
      </c>
      <c r="D159" s="4" t="inlineStr">
        <is>
          <t>27</t>
        </is>
      </c>
      <c r="E159" s="5" t="inlineStr">
        <is>
          <t>5.500,00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=HYPERLINK("https://www.leilaoonline.com.br/lote/detalhe/91141", "529")</f>
      </c>
      <c r="B160" s="4" t="s">
        <f>=HYPERLINK("https://www.leilaoonline.com.br/lote/detalhe/91141", "CARRINHO PARA MOVIMENTAÇÃO DE VEÍCULOS 600KG")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=HYPERLINK("https://www.leilaoonline.com.br/lote/detalhe/91142", "530")</f>
      </c>
      <c r="B161" s="4" t="s">
        <f>=HYPERLINK("https://www.leilaoonline.com.br/lote/detalhe/91142", "CARRINHO PARA MOVIMENTAÇÃO DE VEÍCULOS 600KG")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=HYPERLINK("https://www.leilaoonline.com.br/lote/detalhe/91143", "531")</f>
      </c>
      <c r="B162" s="4" t="s">
        <f>=HYPERLINK("https://www.leilaoonline.com.br/lote/detalhe/91143", "CARRINHO PARA MOVIMENTAÇÃO DE VEÍCULOS 600KG")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=HYPERLINK("https://www.leilaoonline.com.br/lote/detalhe/91144", "532")</f>
      </c>
      <c r="B163" s="4" t="s">
        <f>=HYPERLINK("https://www.leilaoonline.com.br/lote/detalhe/91144", "BALANCIM 10 TONELADAS")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=HYPERLINK("https://www.leilaoonline.com.br/lote/detalhe/91145", "534")</f>
      </c>
      <c r="B164" s="4" t="s">
        <f>=HYPERLINK("https://www.leilaoonline.com.br/lote/detalhe/91145", "GRUPO GERADOR 60KVA 220/380/440V")</f>
      </c>
      <c r="C164" s="4" t="inlineStr">
        <is>
          <t>Vendido</t>
        </is>
      </c>
      <c r="D164" s="4" t="inlineStr">
        <is>
          <t>20</t>
        </is>
      </c>
      <c r="E164" s="5" t="inlineStr">
        <is>
          <t>7.000,00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=HYPERLINK("https://www.leilaoonline.com.br/lote/detalhe/91146", "536")</f>
      </c>
      <c r="B165" s="4" t="s">
        <f>=HYPERLINK("https://www.leilaoonline.com.br/lote/detalhe/91146", "CARRINHO PARA FERRAMENTAS MECÂNICO")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=HYPERLINK("https://www.leilaoonline.com.br/lote/detalhe/91147", "537")</f>
      </c>
      <c r="B166" s="4" t="s">
        <f>=HYPERLINK("https://www.leilaoonline.com.br/lote/detalhe/91147", "CARRINHO PARA FERRAMENTAS MECÂNICO")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600,00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=HYPERLINK("https://www.leilaoonline.com.br/lote/detalhe/91148", "538")</f>
      </c>
      <c r="B167" s="4" t="s">
        <f>=HYPERLINK("https://www.leilaoonline.com.br/lote/detalhe/91148", "CARRINHO PARA FERRAMENTAS MECÂNICO")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=HYPERLINK("https://www.leilaoonline.com.br/lote/detalhe/91149", "539")</f>
      </c>
      <c r="B168" s="4" t="s">
        <f>=HYPERLINK("https://www.leilaoonline.com.br/lote/detalhe/91149", "CARRINHO PARA FERRAMENTAS MECÂNICO")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=HYPERLINK("https://www.leilaoonline.com.br/lote/detalhe/91150", "540")</f>
      </c>
      <c r="B169" s="4" t="s">
        <f>=HYPERLINK("https://www.leilaoonline.com.br/lote/detalhe/91150", "CARRINHO PARA FERRAMENTAS MECÂNICO")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=HYPERLINK("https://www.leilaoonline.com.br/lote/detalhe/91151", "542")</f>
      </c>
      <c r="B170" s="4" t="s">
        <f>=HYPERLINK("https://www.leilaoonline.com.br/lote/detalhe/91151", "VENTOINHA EXAUSTOR INDUSTRIAL PARA 20HP 2935RPM")</f>
      </c>
      <c r="C170" s="4" t="inlineStr">
        <is>
          <t>Não vendido</t>
        </is>
      </c>
      <c r="D170" s="4" t="inlineStr">
        <is>
          <t>15</t>
        </is>
      </c>
      <c r="E170" s="5" t="inlineStr">
        <is>
          <t>2.500,00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=HYPERLINK("https://www.leilaoonline.com.br/lote/detalhe/91152", "549")</f>
      </c>
      <c r="B171" s="4" t="s">
        <f>=HYPERLINK("https://www.leilaoonline.com.br/lote/detalhe/91152", "TANQUE DE POLIPROPILENO PARA GALVANOPLASTIA E ANODIZAÇÃO 150 LITROS")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=HYPERLINK("https://www.leilaoonline.com.br/lote/detalhe/91153", "550")</f>
      </c>
      <c r="B172" s="4" t="s">
        <f>=HYPERLINK("https://www.leilaoonline.com.br/lote/detalhe/91153", "AR CONDICIONADO 50.000 BTUS DESATIVADO - FUNCIONANDO")</f>
      </c>
      <c r="C172" s="4" t="inlineStr">
        <is>
          <t>Não vendido</t>
        </is>
      </c>
      <c r="D172" s="4" t="inlineStr">
        <is>
          <t>4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=HYPERLINK("https://www.leilaoonline.com.br/lote/detalhe/91154", "551")</f>
      </c>
      <c r="B173" s="4" t="s">
        <f>=HYPERLINK("https://www.leilaoonline.com.br/lote/detalhe/91154", "PRENSA DE FRICÇÃO 250 TON")</f>
      </c>
      <c r="C173" s="4" t="inlineStr">
        <is>
          <t>Não vendido</t>
        </is>
      </c>
      <c r="D173" s="4" t="inlineStr">
        <is>
          <t>15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=HYPERLINK("https://www.leilaoonline.com.br/lote/detalhe/91155", "553")</f>
      </c>
      <c r="B174" s="4" t="s">
        <f>=HYPERLINK("https://www.leilaoonline.com.br/lote/detalhe/91155", "REDUTOR DE VELOCIDADE PARA MOTOR ELÉTRICO")</f>
      </c>
      <c r="C174" s="4" t="inlineStr">
        <is>
          <t>Vendido</t>
        </is>
      </c>
      <c r="D174" s="4" t="inlineStr">
        <is>
          <t>23</t>
        </is>
      </c>
      <c r="E174" s="5" t="inlineStr">
        <is>
          <t>5.900,00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=HYPERLINK("https://www.leilaoonline.com.br/lote/detalhe/91156", "555")</f>
      </c>
      <c r="B175" s="4" t="s">
        <f>=HYPERLINK("https://www.leilaoonline.com.br/lote/detalhe/91156", "CONTROLADOR PARA GERADOR ST2000P STEMAC")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=HYPERLINK("https://www.leilaoonline.com.br/lote/detalhe/91157", "556")</f>
      </c>
      <c r="B176" s="4" t="s">
        <f>=HYPERLINK("https://www.leilaoonline.com.br/lote/detalhe/91157", "SERRA POLICORTE COM CORTE EM GRAU")</f>
      </c>
      <c r="C176" s="4" t="inlineStr">
        <is>
          <t>Não vendido</t>
        </is>
      </c>
      <c r="D176" s="4" t="inlineStr">
        <is>
          <t>4</t>
        </is>
      </c>
      <c r="E176" s="5" t="inlineStr">
        <is>
          <t>800,00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=HYPERLINK("https://www.leilaoonline.com.br/lote/detalhe/91158", "557")</f>
      </c>
      <c r="B177" s="4" t="s">
        <f>=HYPERLINK("https://www.leilaoonline.com.br/lote/detalhe/91158", "SERRA CIRCULAR DESTOPADEIRA PENDULAR 600MM")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=HYPERLINK("https://www.leilaoonline.com.br/lote/detalhe/91159", "558")</f>
      </c>
      <c r="B178" s="4" t="s">
        <f>=HYPERLINK("https://www.leilaoonline.com.br/lote/detalhe/91159", "DISJUNTOR PVO MÉDIA TENSÃO")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=HYPERLINK("https://www.leilaoonline.com.br/lote/detalhe/91162", "561")</f>
      </c>
      <c r="B179" s="4" t="s">
        <f>=HYPERLINK("https://www.leilaoonline.com.br/lote/detalhe/91162", "COMPRESSOR LEOPARD 20 PÉS")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1.900,00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=HYPERLINK("https://www.leilaoonline.com.br/lote/detalhe/91163", "562")</f>
      </c>
      <c r="B180" s="4" t="s">
        <f>=HYPERLINK("https://www.leilaoonline.com.br/lote/detalhe/91163", "MÁQUINA DE SOLDA BAMBOZZI TR 360")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=HYPERLINK("https://www.leilaoonline.com.br/lote/detalhe/91164", "563")</f>
      </c>
      <c r="B181" s="4" t="s">
        <f>=HYPERLINK("https://www.leilaoonline.com.br/lote/detalhe/91164", "MÁQUINA DE SOLDA BAMBOZZI NM 2600 300A")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1.100,00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=HYPERLINK("https://www.leilaoonline.com.br/lote/detalhe/91165", "564")</f>
      </c>
      <c r="B182" s="4" t="s">
        <f>=HYPERLINK("https://www.leilaoonline.com.br/lote/detalhe/91165", "CARRINHO ABERTO PARA FERRAMENTAS")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=HYPERLINK("https://www.leilaoonline.com.br/lote/detalhe/91166", "565")</f>
      </c>
      <c r="B183" s="4" t="s">
        <f>=HYPERLINK("https://www.leilaoonline.com.br/lote/detalhe/91166", "CARRINHO ABERTO PARA FERRAMENTAS")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=HYPERLINK("https://www.leilaoonline.com.br/lote/detalhe/91167", "566")</f>
      </c>
      <c r="B184" s="4" t="s">
        <f>=HYPERLINK("https://www.leilaoonline.com.br/lote/detalhe/91167", "CARRINHO ABERTO PARA FERRAMENTAS")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=HYPERLINK("https://www.leilaoonline.com.br/lote/detalhe/91168", "567")</f>
      </c>
      <c r="B185" s="4" t="s">
        <f>=HYPERLINK("https://www.leilaoonline.com.br/lote/detalhe/91168", "CARRINHO ABERTO PARA FERRAMENTAS")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=HYPERLINK("https://www.leilaoonline.com.br/lote/detalhe/91169", "568")</f>
      </c>
      <c r="B186" s="4" t="s">
        <f>=HYPERLINK("https://www.leilaoonline.com.br/lote/detalhe/91169", "CARRINHO ABERTO PARA FERRAMENTAS")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=HYPERLINK("https://www.leilaoonline.com.br/lote/detalhe/91170", "2002")</f>
      </c>
      <c r="B187" s="4" t="s">
        <f>=HYPERLINK("https://www.leilaoonline.com.br/lote/detalhe/91170", "CABEÇOTE DE ESPALMADEIRA PVC FACA SOBRE CILINDRO - CÓD. 525 - CL2022")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875,00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=HYPERLINK("https://www.leilaoonline.com.br/lote/detalhe/91171", "2004")</f>
      </c>
      <c r="B188" s="4" t="s">
        <f>=HYPERLINK("https://www.leilaoonline.com.br/lote/detalhe/91171", "EXTRUSORA DE PLÁSTICO EGAN JOHN BROWN 150MM - CÓD. 725 - CL2022")</f>
      </c>
      <c r="C188" s="4" t="inlineStr">
        <is>
          <t>Não vendido</t>
        </is>
      </c>
      <c r="D188" s="4" t="inlineStr">
        <is>
          <t>9</t>
        </is>
      </c>
      <c r="E188" s="5" t="inlineStr">
        <is>
          <t>150.000,00</t>
        </is>
      </c>
      <c r="F188" s="4" t="inlineStr">
        <is>
          <t>2500.00</t>
        </is>
      </c>
    </row>
    <row collapsed="false" customFormat="false" customHeight="false" hidden="false" ht="12.1" outlineLevel="0" r="189">
      <c r="A189" s="5" t="s">
        <f>=HYPERLINK("https://www.leilaoonline.com.br/lote/detalhe/91172", "2005")</f>
      </c>
      <c r="B189" s="4" t="s">
        <f>=HYPERLINK("https://www.leilaoonline.com.br/lote/detalhe/91172", "EXTRUSORA DE PLÁSTICO EGAN JOHN BROWN 90MM - CÓD. 726 - CL2022")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70.000,00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=HYPERLINK("https://www.leilaoonline.com.br/lote/detalhe/91173", "2006")</f>
      </c>
      <c r="B190" s="4" t="s">
        <f>=HYPERLINK("https://www.leilaoonline.com.br/lote/detalhe/91173", "EXTRUSORA DE PLÁSTICO EGAN JOHN BROWN 90MM - CÓD. 727 - CL2022")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70.000,00</t>
        </is>
      </c>
      <c r="F190" s="4" t="inlineStr">
        <is>
          <t>2500.00</t>
        </is>
      </c>
    </row>
    <row collapsed="false" customFormat="false" customHeight="false" hidden="false" ht="12.1" outlineLevel="0" r="191">
      <c r="A191" s="5" t="s">
        <f>=HYPERLINK("https://www.leilaoonline.com.br/lote/detalhe/91174", "2007")</f>
      </c>
      <c r="B191" s="4" t="s">
        <f>=HYPERLINK("https://www.leilaoonline.com.br/lote/detalhe/91174", "CABEÇOTE FLAT DIE LAMINADO 3000MM - CL2022")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17.500,00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=HYPERLINK("https://www.leilaoonline.com.br/lote/detalhe/91175", "2008")</f>
      </c>
      <c r="B192" s="4" t="s">
        <f>=HYPERLINK("https://www.leilaoonline.com.br/lote/detalhe/91175", "CALANDRA DE PLÁSTICO PARA LAMINADOS 3000MM - CL2022")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17.500,00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=HYPERLINK("https://www.leilaoonline.com.br/lote/detalhe/91176", "2010")</f>
      </c>
      <c r="B193" s="4" t="s">
        <f>=HYPERLINK("https://www.leilaoonline.com.br/lote/detalhe/91176", "MISTURADOR E PRÉ AQUECEDOR PARA EXTRUSORA PLÁSTICO - CÓD. 732 -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2.125,00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=HYPERLINK("https://www.leilaoonline.com.br/lote/detalhe/91177", "2017")</f>
      </c>
      <c r="B194" s="4" t="s">
        <f>=HYPERLINK("https://www.leilaoonline.com.br/lote/detalhe/91177", "EXTRUSORA FLAT DIE 800MM CALANDRA E PUXADOR")</f>
      </c>
      <c r="C194" s="4" t="inlineStr">
        <is>
          <t>Não vendido</t>
        </is>
      </c>
      <c r="D194" s="4" t="inlineStr">
        <is>
          <t>11</t>
        </is>
      </c>
      <c r="E194" s="5" t="inlineStr">
        <is>
          <t>31.250,00</t>
        </is>
      </c>
      <c r="F194" s="4" t="inlineStr">
        <is>
          <t>1250.00</t>
        </is>
      </c>
    </row>
    <row collapsed="false" customFormat="false" customHeight="false" hidden="false" ht="12.1" outlineLevel="0" r="195">
      <c r="A195" s="5" t="s">
        <f>=HYPERLINK("https://www.leilaoonline.com.br/lote/detalhe/91178", "2019")</f>
      </c>
      <c r="B195" s="4" t="s">
        <f>=HYPERLINK("https://www.leilaoonline.com.br/lote/detalhe/91178", "REATOR BATEDOR AÇO INOX 1/2 CANA 1000 LITROS - Cód. 569 - CL2022")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4.375,00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=HYPERLINK("https://www.leilaoonline.com.br/lote/detalhe/91179", "2020")</f>
      </c>
      <c r="B196" s="4" t="s">
        <f>=HYPERLINK("https://www.leilaoonline.com.br/lote/detalhe/91179", "REATOR BATEDOR AÇO INOX 2000 LITROS - CÓD. 573 - CL2022")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4.375,00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=HYPERLINK("https://www.leilaoonline.com.br/lote/detalhe/91180", "2021")</f>
      </c>
      <c r="B197" s="4" t="s">
        <f>=HYPERLINK("https://www.leilaoonline.com.br/lote/detalhe/91180", "REATOR AÇO INOX 5000 LITROS MISTURADOR ENCAMISADO - CL2022")</f>
      </c>
      <c r="C197" s="4" t="inlineStr">
        <is>
          <t>Não vendido</t>
        </is>
      </c>
      <c r="D197" s="4" t="inlineStr">
        <is>
          <t>3</t>
        </is>
      </c>
      <c r="E197" s="5" t="inlineStr">
        <is>
          <t>10.800,00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=HYPERLINK("https://www.leilaoonline.com.br/lote/detalhe/91181", "2024")</f>
      </c>
      <c r="B198" s="4" t="s">
        <f>=HYPERLINK("https://www.leilaoonline.com.br/lote/detalhe/91181", "BOMBA HELICOIDAL DOSADORA NIETSCH NM045SY01L07V 2002 - CL2022")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1.275,00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=HYPERLINK("https://www.leilaoonline.com.br/lote/detalhe/91182", "3015")</f>
      </c>
      <c r="B199" s="4" t="s">
        <f>=HYPERLINK("https://www.leilaoonline.com.br/lote/detalhe/91182", " TORNO MECÂNICO 2350 X 500 MM - CÓD. 597 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1.125,00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=HYPERLINK("https://www.leilaoonline.com.br/lote/detalhe/91183", "3023")</f>
      </c>
      <c r="B200" s="4" t="s">
        <f>=HYPERLINK("https://www.leilaoonline.com.br/lote/detalhe/91183", " REATOR AÇO INOX 750 LITROS MISTURADOR ENCAMISADO - CÓD. 576")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4.500,00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=HYPERLINK("https://www.leilaoonline.com.br/lote/detalhe/91184", "3030")</f>
      </c>
      <c r="B201" s="4" t="s">
        <f>=HYPERLINK("https://www.leilaoonline.com.br/lote/detalhe/91184", " MASSEIRA INDUSTRIAL MISTURADOR - CÓD. 696")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1.250,00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=HYPERLINK("https://www.leilaoonline.com.br/lote/detalhe/91185", "3037")</f>
      </c>
      <c r="B202" s="4" t="s">
        <f>=HYPERLINK("https://www.leilaoonline.com.br/lote/detalhe/91185", " LAMINADOR BONFANTI CERAMICA TIJOLO VERMELHO BAIANO - CÓD.347")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8.750,00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=HYPERLINK("https://www.leilaoonline.com.br/lote/detalhe/91186", "3041")</f>
      </c>
      <c r="B203" s="4" t="s">
        <f>=HYPERLINK("https://www.leilaoonline.com.br/lote/detalhe/91186", "GELADEIRA 30.000KCAL REFRISAT")</f>
      </c>
      <c r="C203" s="4" t="inlineStr">
        <is>
          <t>Vendido</t>
        </is>
      </c>
      <c r="D203" s="4" t="inlineStr">
        <is>
          <t>32</t>
        </is>
      </c>
      <c r="E203" s="5" t="inlineStr">
        <is>
          <t>7.775,00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=HYPERLINK("https://www.leilaoonline.com.br/lote/detalhe/91188", "3064")</f>
      </c>
      <c r="B204" s="4" t="s">
        <f>=HYPERLINK("https://www.leilaoonline.com.br/lote/detalhe/91188", " MÁQUINA EMENDAR TECIDO SINTETICO E COURINO DOHLE - CÓD. 686")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1.500,00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=HYPERLINK("https://www.leilaoonline.com.br/lote/detalhe/91189", "3088")</f>
      </c>
      <c r="B205" s="4" t="s">
        <f>=HYPERLINK("https://www.leilaoonline.com.br/lote/detalhe/91189", " GUILHOTINA GRÁFICA FUNTIMOD - CÓD. 99")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2026-08-05T18:43:13.00Z</dcterms:created>
  <dc:creator>Tellks Tecnologia</dc:creator>
  <cp:revision>0</cp:revision>
</cp:coreProperties>
</file>