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Nivus 21 • C180 • Logan 20 • Strada • Spin • Kicks 20 • Blazer • F 350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=HYPERLINK("https://www.leilaoonline.com.br/lote/detalhe/107885", "100")</f>
      </c>
      <c r="B11" s="4" t="s">
        <f>=HYPERLINK("https://www.leilaoonline.com.br/lote/detalhe/107885", "CITROEN/JUMPER F35LH 23S; 2012/2013; BRANCA; DIESEL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41.500,00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=HYPERLINK("https://www.leilaoonline.com.br/lote/detalhe/107886", "101")</f>
      </c>
      <c r="B12" s="4" t="s">
        <f>=HYPERLINK("https://www.leilaoonline.com.br/lote/detalhe/107886", "veja o vídeo!! FORD/DEL REY BELINA L; 1990/1990; AZUL; GASOLINA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=HYPERLINK("https://www.leilaoonline.com.br/lote/detalhe/107883", "102")</f>
      </c>
      <c r="B13" s="4" t="s">
        <f>=HYPERLINK("https://www.leilaoonline.com.br/lote/detalhe/107883", "FORD CARGO 1722; 2006/2006; DIESEL; BRANCA - EQUIP. COMP. DE LIXO - FUNCIONANDO - FROTA 984")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68.000,00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=HYPERLINK("https://www.leilaoonline.com.br/lote/detalhe/107889", "103")</f>
      </c>
      <c r="B14" s="4" t="s">
        <f>=HYPERLINK("https://www.leilaoonline.com.br/lote/detalhe/107889", "veja o vídeo!! CAMINHÃO MERCEDES BENZ/712 C; C/ELETRÔNICO PLATAFORMA HIDRÁULICA GUINCHO; 2002/2002; AZUL; DIESEL - FUNCIONANDO")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93.000,00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=HYPERLINK("https://www.leilaoonline.com.br/lote/detalhe/107887", "104")</f>
      </c>
      <c r="B15" s="4" t="s">
        <f>=HYPERLINK("https://www.leilaoonline.com.br/lote/detalhe/107887", "RENAULT/LOGAN ZEN10MT; 2020/2021; BRANCA; ALCO./GASOL.; APROX. 7.080KM - FUNCIONANDO - IPVA 2021 PAGO")</f>
      </c>
      <c r="C15" s="4" t="inlineStr">
        <is>
          <t>Vendido</t>
        </is>
      </c>
      <c r="D15" s="4" t="inlineStr">
        <is>
          <t>31</t>
        </is>
      </c>
      <c r="E15" s="5" t="inlineStr">
        <is>
          <t>41.000,00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=HYPERLINK("https://www.leilaoonline.com.br/lote/detalhe/107888", "105")</f>
      </c>
      <c r="B16" s="4" t="s">
        <f>=HYPERLINK("https://www.leilaoonline.com.br/lote/detalhe/107888", "CHEVROLET/S10 LS DS4 4X4; 2017/2018; BRANCA; DIESEL - FUNCIONANDO - FROTA 640")</f>
      </c>
      <c r="C16" s="4" t="inlineStr">
        <is>
          <t>Não vendido</t>
        </is>
      </c>
      <c r="D16" s="4" t="inlineStr">
        <is>
          <t>76</t>
        </is>
      </c>
      <c r="E16" s="5" t="inlineStr">
        <is>
          <t>99.000,00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=HYPERLINK("https://www.leilaoonline.com.br/lote/detalhe/107891", "106")</f>
      </c>
      <c r="B17" s="4" t="s">
        <f>=HYPERLINK("https://www.leilaoonline.com.br/lote/detalhe/107891", "FIAT/STRADA WK CC E; 2018/2018; BRANCA; ALCO./GASOL. - FUNCIONANDO - FROTA 151")</f>
      </c>
      <c r="C17" s="4" t="inlineStr">
        <is>
          <t>Vendido</t>
        </is>
      </c>
      <c r="D17" s="4" t="inlineStr">
        <is>
          <t>54</t>
        </is>
      </c>
      <c r="E17" s="5" t="inlineStr">
        <is>
          <t>43.000,00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=HYPERLINK("https://www.leilaoonline.com.br/lote/detalhe/107894", "107")</f>
      </c>
      <c r="B18" s="4" t="s">
        <f>=HYPERLINK("https://www.leilaoonline.com.br/lote/detalhe/107894", "FIAT/STRADA WK CC E; 2018/2019; BRANCA; ALCO./GASOL. - FUNCIONANDO - FROTA 968")</f>
      </c>
      <c r="C18" s="4" t="inlineStr">
        <is>
          <t>Não vendido</t>
        </is>
      </c>
      <c r="D18" s="4" t="inlineStr">
        <is>
          <t>64</t>
        </is>
      </c>
      <c r="E18" s="5" t="inlineStr">
        <is>
          <t>34.000,00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=HYPERLINK("https://www.leilaoonline.com.br/lote/detalhe/107890", "108")</f>
      </c>
      <c r="B19" s="4" t="s">
        <f>=HYPERLINK("https://www.leilaoonline.com.br/lote/detalhe/107890", "FIAT/STRADA WORKING; 2015/2016; BRANCA; ALCO./GASOL. - FUNCIONANDO - FROTA 596")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33.500,00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=HYPERLINK("https://www.leilaoonline.com.br/lote/detalhe/107896", "109")</f>
      </c>
      <c r="B20" s="4" t="s">
        <f>=HYPERLINK("https://www.leilaoonline.com.br/lote/detalhe/107896", "veja o vídeo!! FIAT/STRADA ADVENT FLEX; 2012/2012; VERMELHA; ALCO./GASOL. - FUNCIONANDO FDJ6H78")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28.500,00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=HYPERLINK("https://www.leilaoonline.com.br/lote/detalhe/107884", "110")</f>
      </c>
      <c r="B21" s="4" t="s">
        <f>=HYPERLINK("https://www.leilaoonline.com.br/lote/detalhe/107884", "FIAT/STRADA ADVENT FLEX; 2009/2009; CINZA; ALCO./GASOL. - FROTA 000")</f>
      </c>
      <c r="C21" s="4" t="inlineStr">
        <is>
          <t>Vendido</t>
        </is>
      </c>
      <c r="D21" s="4" t="inlineStr">
        <is>
          <t>115</t>
        </is>
      </c>
      <c r="E21" s="5" t="inlineStr">
        <is>
          <t>24.350,00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=HYPERLINK("https://www.leilaoonline.com.br/lote/detalhe/108700", "111")</f>
      </c>
      <c r="B22" s="4" t="s">
        <f>=HYPERLINK("https://www.leilaoonline.com.br/lote/detalhe/108700", "CAMINHÃO FORD CARGO 1617 ET CH15 COM CARROCERIA; 2001/2002; BRANCO; DIESEL - FROTA 652")</f>
      </c>
      <c r="C22" s="4" t="inlineStr">
        <is>
          <t>Vendido</t>
        </is>
      </c>
      <c r="D22" s="4" t="inlineStr">
        <is>
          <t>23</t>
        </is>
      </c>
      <c r="E22" s="5" t="inlineStr">
        <is>
          <t>34.000,00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=HYPERLINK("https://www.leilaoonline.com.br/lote/detalhe/107893", "112")</f>
      </c>
      <c r="B23" s="4" t="s">
        <f>=HYPERLINK("https://www.leilaoonline.com.br/lote/detalhe/107893", "VW/SAVEIRO CS ST MB; 2014/2015; BRANCA; ALCO./GASOL. - FUNCIONANDO - FROTA H43")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=HYPERLINK("https://www.leilaoonline.com.br/lote/detalhe/107892", "113")</f>
      </c>
      <c r="B24" s="4" t="s">
        <f>=HYPERLINK("https://www.leilaoonline.com.br/lote/detalhe/107892", "VW/SAVEIRO CS ST MB; 2015/2016; BRANCA; ALCO./GASOL. - FUNCIONANDO - FROTA A24")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31.500,00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=HYPERLINK("https://www.leilaoonline.com.br/lote/detalhe/108636", "114")</f>
      </c>
      <c r="B25" s="4" t="s">
        <f>=HYPERLINK("https://www.leilaoonline.com.br/lote/detalhe/108636", "veja o vídeo!! I/MERCEDES BENZ C180; 2015/2015; BRANCA; GASOLINA - FUNCIONANDO")</f>
      </c>
      <c r="C25" s="4" t="inlineStr">
        <is>
          <t>Não vendido</t>
        </is>
      </c>
      <c r="D25" s="4" t="inlineStr">
        <is>
          <t>46</t>
        </is>
      </c>
      <c r="E25" s="5" t="inlineStr">
        <is>
          <t>93.250,00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=HYPERLINK("https://www.leilaoonline.com.br/lote/detalhe/107902", "115")</f>
      </c>
      <c r="B26" s="4" t="s">
        <f>=HYPERLINK("https://www.leilaoonline.com.br/lote/detalhe/107902", "veja o vídeo!! CHEVR./SPIN 1.8L AT LT ADV; 2014/2015; BRANCA; ALCO./GASOL. - FUNCIONANDO")</f>
      </c>
      <c r="C26" s="4" t="inlineStr">
        <is>
          <t>Vendido</t>
        </is>
      </c>
      <c r="D26" s="4" t="inlineStr">
        <is>
          <t>24</t>
        </is>
      </c>
      <c r="E26" s="5" t="inlineStr">
        <is>
          <t>33.300,00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=HYPERLINK("https://www.leilaoonline.com.br/lote/detalhe/107900", "116")</f>
      </c>
      <c r="B27" s="4" t="s">
        <f>=HYPERLINK("https://www.leilaoonline.com.br/lote/detalhe/107900", "veja o vídeo!! NISSAN/KICKS SV CVT; 2019/2020; PRETA; ALCO./GASOL. - APROX. 23.000KM - FUNCIONANDO")</f>
      </c>
      <c r="C27" s="4" t="inlineStr">
        <is>
          <t>Não vendido</t>
        </is>
      </c>
      <c r="D27" s="4" t="inlineStr">
        <is>
          <t>54</t>
        </is>
      </c>
      <c r="E27" s="5" t="inlineStr">
        <is>
          <t>66.000,00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=HYPERLINK("https://www.leilaoonline.com.br/lote/detalhe/108423", "117")</f>
      </c>
      <c r="B28" s="4" t="s">
        <f>=HYPERLINK("https://www.leilaoonline.com.br/lote/detalhe/108423", "VW/NIVUS HL TSI AD; 2020/2021; VERMELHA; ALCO./GASOL. - APROX. 7.700KM - FUNCIONANDO")</f>
      </c>
      <c r="C28" s="4" t="inlineStr">
        <is>
          <t>Não vendido</t>
        </is>
      </c>
      <c r="D28" s="4" t="inlineStr">
        <is>
          <t>39</t>
        </is>
      </c>
      <c r="E28" s="5" t="inlineStr">
        <is>
          <t>80.750,00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=HYPERLINK("https://www.leilaoonline.com.br/lote/detalhe/107901", "118")</f>
      </c>
      <c r="B29" s="4" t="s">
        <f>=HYPERLINK("https://www.leilaoonline.com.br/lote/detalhe/107901", "veja o vídeo!! CHEVROLET/ONIX 10MT JOYE; 2018/2018; BRANCA; ALCO./GASOL. - FUNCIONANDO")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27.000,00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=HYPERLINK("https://www.leilaoonline.com.br/lote/detalhe/107898", "119")</f>
      </c>
      <c r="B30" s="4" t="s">
        <f>=HYPERLINK("https://www.leilaoonline.com.br/lote/detalhe/107898", "veja o vídeo!! HONDA/HR-V EX CVT; 2017/2018; PRETA; ALCO./GASOL. - FUNCIONANDO")</f>
      </c>
      <c r="C30" s="4" t="inlineStr">
        <is>
          <t>Vendido</t>
        </is>
      </c>
      <c r="D30" s="4" t="inlineStr">
        <is>
          <t>70</t>
        </is>
      </c>
      <c r="E30" s="5" t="inlineStr">
        <is>
          <t>73.000,00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=HYPERLINK("https://www.leilaoonline.com.br/lote/detalhe/108755", "120")</f>
      </c>
      <c r="B31" s="4" t="s">
        <f>=HYPERLINK("https://www.leilaoonline.com.br/lote/detalhe/108755", "veja o vídeo!! I/AUDI A4 2.0TFSI; 2012/2013; PRETA; GASOLINA - APROX. 53.762KM - FUNCIONANDO")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37.000,00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=HYPERLINK("https://www.leilaoonline.com.br/lote/detalhe/107903", "121")</f>
      </c>
      <c r="B32" s="4" t="s">
        <f>=HYPERLINK("https://www.leilaoonline.com.br/lote/detalhe/107903", "veja o vídeo!! VW/SAVEIRO CL; 1990/1990; BRANCA; ALCOOL - FUNCIONANDO")</f>
      </c>
      <c r="C32" s="4" t="inlineStr">
        <is>
          <t>Vendido</t>
        </is>
      </c>
      <c r="D32" s="4" t="inlineStr">
        <is>
          <t>40</t>
        </is>
      </c>
      <c r="E32" s="5" t="inlineStr">
        <is>
          <t>18.000,00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=HYPERLINK("https://www.leilaoonline.com.br/lote/detalhe/107904", "122")</f>
      </c>
      <c r="B33" s="4" t="s">
        <f>=HYPERLINK("https://www.leilaoonline.com.br/lote/detalhe/107904", "GM/BLAZER ADVANTAGE; 2011/2011; ALCO./GASOL. - FUNCIONANDO")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19.000,00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=HYPERLINK("https://www.leilaoonline.com.br/lote/detalhe/107905", "123")</f>
      </c>
      <c r="B34" s="4" t="s">
        <f>=HYPERLINK("https://www.leilaoonline.com.br/lote/detalhe/107905", "IVECO/DAILY 35S14HDCS; 2012/2013; BRANCA; DIESEL - FUNCIONANDO")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79.500,00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=HYPERLINK("https://www.leilaoonline.com.br/lote/detalhe/107897", "124")</f>
      </c>
      <c r="B35" s="4" t="s">
        <f>=HYPERLINK("https://www.leilaoonline.com.br/lote/detalhe/107897", "veja o vídeo!! VW/PASSAT; 1984/1984; CINZA; GASOLINA - TURBO - RAT LOOK - FUNC.")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3.050,00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=HYPERLINK("https://www.leilaoonline.com.br/lote/detalhe/107907", "125")</f>
      </c>
      <c r="B36" s="4" t="s">
        <f>=HYPERLINK("https://www.leilaoonline.com.br/lote/detalhe/107907", "veja o vídeo!! IMP/GM ASTRA GLS; 1995/1995; PRETA; GASOLINA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=HYPERLINK("https://www.leilaoonline.com.br/lote/detalhe/108756", "126")</f>
      </c>
      <c r="B37" s="4" t="s">
        <f>=HYPERLINK("https://www.leilaoonline.com.br/lote/detalhe/108756", "veja o vídeo!! I/M. BENZ GLK 300; 2010/2011; PRATA; GASOLINA - APROX. 82.260KM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52.000,00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=HYPERLINK("https://www.leilaoonline.com.br/lote/detalhe/107906", "127")</f>
      </c>
      <c r="B38" s="4" t="s">
        <f>=HYPERLINK("https://www.leilaoonline.com.br/lote/detalhe/107906", "GM/BLAZER COLINA 4X4; 2005/2005; BRANCA; DIESEL - FUNCIONANDO")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31.000,00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=HYPERLINK("https://www.leilaoonline.com.br/lote/detalhe/107899", "128")</f>
      </c>
      <c r="B39" s="4" t="s">
        <f>=HYPERLINK("https://www.leilaoonline.com.br/lote/detalhe/107899", "I/FORD RANGER XLT 14X; 1999/1999; PRATA; GASOL/GNV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16.000,00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=HYPERLINK("https://www.leilaoonline.com.br/lote/detalhe/107908", "129")</f>
      </c>
      <c r="B40" s="4" t="s">
        <f>=HYPERLINK("https://www.leilaoonline.com.br/lote/detalhe/107908", "veja o vídeo!! VW/SAVEIRO SUNSET 1.8; 1993/1994; PRETA; ALCOOL - FUNCIONANDO")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=HYPERLINK("https://www.leilaoonline.com.br/lote/detalhe/107921", "130")</f>
      </c>
      <c r="B41" s="4" t="s">
        <f>=HYPERLINK("https://www.leilaoonline.com.br/lote/detalhe/107921", "HONDA/CG 160 FAN; 2020/2020; PRATA; ALCO./GASOL. - FUNCIONANDO")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10.250,00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=HYPERLINK("https://www.leilaoonline.com.br/lote/detalhe/108767", "131")</f>
      </c>
      <c r="B42" s="4" t="s">
        <f>=HYPERLINK("https://www.leilaoonline.com.br/lote/detalhe/108767", "HONDA/CIVIC EXL CVT 2.0; 2020/2020; PRATA; ALCO./GASOL. - APROX. 9.500KM - FUNCIONANDO - IPVA 2020 OK")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74.000,00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=HYPERLINK("https://www.leilaoonline.com.br/lote/detalhe/108647", "132")</f>
      </c>
      <c r="B43" s="4" t="s">
        <f>=HYPERLINK("https://www.leilaoonline.com.br/lote/detalhe/108647", "veja o vídeo!! VW/KOMBI; 1997/1997; CINZA; ALCO./GASOL.- MOTOR COM INJ. ELETRONICA - FUNCIONANDO")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7.000,00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=HYPERLINK("https://www.leilaoonline.com.br/lote/detalhe/107913", "134")</f>
      </c>
      <c r="B44" s="4" t="s">
        <f>=HYPERLINK("https://www.leilaoonline.com.br/lote/detalhe/107913", "FIAT/WEEKEND ADVENTURE; 2014/2015; PRATA; ALCO./GASOL. - FROTA E49")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22.750,00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=HYPERLINK("https://www.leilaoonline.com.br/lote/detalhe/108757", "135")</f>
      </c>
      <c r="B45" s="4" t="s">
        <f>=HYPERLINK("https://www.leilaoonline.com.br/lote/detalhe/108757", "veja o vídeo!! CHEVROLET/ONIX 1.4AT LTZ; 2018/2018; CINZA; ALCO./GASOL. - APROX. 28.738KM - FUNCIONANDO")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44.500,00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=HYPERLINK("https://www.leilaoonline.com.br/lote/detalhe/107914", "136")</f>
      </c>
      <c r="B46" s="4" t="s">
        <f>=HYPERLINK("https://www.leilaoonline.com.br/lote/detalhe/107914", "PEUGEOT 207 HB XR S; 2012/2013; ALCO./GASOL.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=HYPERLINK("https://www.leilaoonline.com.br/lote/detalhe/108768", "137")</f>
      </c>
      <c r="B47" s="4" t="s">
        <f>=HYPERLINK("https://www.leilaoonline.com.br/lote/detalhe/108768", "HONDA/FIT LX CVT; 2017/2018; PRATA; ALCO./GASOL. - FUNCIONANDO - APROX. 35.000KM")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46.000,00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=HYPERLINK("https://www.leilaoonline.com.br/lote/detalhe/107911", "139")</f>
      </c>
      <c r="B48" s="4" t="s">
        <f>=HYPERLINK("https://www.leilaoonline.com.br/lote/detalhe/107911", "FIORINO HD WK E; 2018/2019; BRANCA; ALCO./GASOL. - FUNCIONANDO")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21.000,00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=HYPERLINK("https://www.leilaoonline.com.br/lote/detalhe/107912", "140")</f>
      </c>
      <c r="B49" s="4" t="s">
        <f>=HYPERLINK("https://www.leilaoonline.com.br/lote/detalhe/107912", "RENAULT/MASTER BUS16 DCI; 2007/2008; BRANCA; DIESEL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23.000,00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=HYPERLINK("https://www.leilaoonline.com.br/lote/detalhe/108769", "141")</f>
      </c>
      <c r="B50" s="4" t="s">
        <f>=HYPERLINK("https://www.leilaoonline.com.br/lote/detalhe/108769", "HONDA/PCX 150; 2017//2017; CINZA; GASOLINA - FUNCIONANDO")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9.500,00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=HYPERLINK("https://www.leilaoonline.com.br/lote/detalhe/108429", "142")</f>
      </c>
      <c r="B51" s="4" t="s">
        <f>=HYPERLINK("https://www.leilaoonline.com.br/lote/detalhe/108429", "FIAT/DOBLO ELX FLEX; 2006/2006; PRATA; ALCO./GASOL. - FUNCIONANDO")</f>
      </c>
      <c r="C51" s="4" t="inlineStr">
        <is>
          <t>Não vendido</t>
        </is>
      </c>
      <c r="D51" s="4" t="inlineStr">
        <is>
          <t>38</t>
        </is>
      </c>
      <c r="E51" s="5" t="inlineStr">
        <is>
          <t>15.000,00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=HYPERLINK("https://www.leilaoonline.com.br/lote/detalhe/108593", "143")</f>
      </c>
      <c r="B52" s="4" t="s">
        <f>=HYPERLINK("https://www.leilaoonline.com.br/lote/detalhe/108593", "VW/SAVEIRO SUNSET 1.8; 1993/1994; PRETA; ALCOOL - FUNCIONANDO")</f>
      </c>
      <c r="C52" s="4" t="inlineStr">
        <is>
          <t>Não vendido</t>
        </is>
      </c>
      <c r="D52" s="4" t="inlineStr">
        <is>
          <t>30</t>
        </is>
      </c>
      <c r="E52" s="5" t="inlineStr">
        <is>
          <t>14.250,00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=HYPERLINK("https://www.leilaoonline.com.br/lote/detalhe/107920", "144")</f>
      </c>
      <c r="B53" s="4" t="s">
        <f>=HYPERLINK("https://www.leilaoonline.com.br/lote/detalhe/107920", "CAMINHÃO IVECO TRAKKER 720T42TN; 2009/2010; BRANCA; DIESEL; SEM CÂMBIO - FROTA G65")</f>
      </c>
      <c r="C53" s="4" t="inlineStr">
        <is>
          <t>Não vendido</t>
        </is>
      </c>
      <c r="D53" s="4" t="inlineStr">
        <is>
          <t>23</t>
        </is>
      </c>
      <c r="E53" s="5" t="inlineStr">
        <is>
          <t>27.000,00</t>
        </is>
      </c>
      <c r="F53" s="4" t="inlineStr">
        <is>
          <t>1500.00</t>
        </is>
      </c>
    </row>
    <row collapsed="false" customFormat="false" customHeight="false" hidden="false" ht="12.1" outlineLevel="0" r="54">
      <c r="A54" s="5" t="s">
        <f>=HYPERLINK("https://www.leilaoonline.com.br/lote/detalhe/108637", "146")</f>
      </c>
      <c r="B54" s="4" t="s">
        <f>=HYPERLINK("https://www.leilaoonline.com.br/lote/detalhe/108637", "veja o vídeo!! HONDA/CITY EXL CVT; 2015/2015; CINZA; ALCO./GASOL. - FUNCIONANDO")</f>
      </c>
      <c r="C54" s="4" t="inlineStr">
        <is>
          <t>Não vendido</t>
        </is>
      </c>
      <c r="D54" s="4" t="inlineStr">
        <is>
          <t>78</t>
        </is>
      </c>
      <c r="E54" s="5" t="inlineStr">
        <is>
          <t>43.750,00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=HYPERLINK("https://www.leilaoonline.com.br/lote/detalhe/108425", "150")</f>
      </c>
      <c r="B55" s="4" t="s">
        <f>=HYPERLINK("https://www.leilaoonline.com.br/lote/detalhe/108425", "FIAT/STRADA HD WK CC E; 2018/2018; BRANCA; ALCO./GASOL. - FUNCIONANDO")</f>
      </c>
      <c r="C55" s="4" t="inlineStr">
        <is>
          <t>Não vendido</t>
        </is>
      </c>
      <c r="D55" s="4" t="inlineStr">
        <is>
          <t>42</t>
        </is>
      </c>
      <c r="E55" s="5" t="inlineStr">
        <is>
          <t>34.500,00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=HYPERLINK("https://www.leilaoonline.com.br/lote/detalhe/108639", "159")</f>
      </c>
      <c r="B56" s="4" t="s">
        <f>=HYPERLINK("https://www.leilaoonline.com.br/lote/detalhe/108639", "I/VOLVO XC60 2.0 T5 KIN; 2015/2016; BRANCA; GASOLINA")</f>
      </c>
      <c r="C56" s="4" t="inlineStr">
        <is>
          <t>Não vendido</t>
        </is>
      </c>
      <c r="D56" s="4" t="inlineStr">
        <is>
          <t>31</t>
        </is>
      </c>
      <c r="E56" s="5" t="inlineStr">
        <is>
          <t>44.000,00</t>
        </is>
      </c>
      <c r="F56" s="4" t="inlineStr">
        <is>
          <t>1500.00</t>
        </is>
      </c>
    </row>
    <row collapsed="false" customFormat="false" customHeight="false" hidden="false" ht="12.1" outlineLevel="0" r="57">
      <c r="A57" s="5" t="s">
        <f>=HYPERLINK("https://www.leilaoonline.com.br/lote/detalhe/107915", "164")</f>
      </c>
      <c r="B57" s="4" t="s">
        <f>=HYPERLINK("https://www.leilaoonline.com.br/lote/detalhe/107915", "VW/ÔNIBUS; INDUSCAR APACHE, 2006/2006, BRANCO, DIESEL, FROTA 128 - FUNCIONANDO")</f>
      </c>
      <c r="C57" s="4" t="inlineStr">
        <is>
          <t>Não vendido</t>
        </is>
      </c>
      <c r="D57" s="4" t="inlineStr">
        <is>
          <t>14</t>
        </is>
      </c>
      <c r="E57" s="5" t="inlineStr">
        <is>
          <t>21.500,00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=HYPERLINK("https://www.leilaoonline.com.br/lote/detalhe/108428", "165")</f>
      </c>
      <c r="B58" s="4" t="s">
        <f>=HYPERLINK("https://www.leilaoonline.com.br/lote/detalhe/108428", "GM/ASTRA GL 1.8; 2000/2000; CINZA; GASOLINA - FUNCIONANDO")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=HYPERLINK("https://www.leilaoonline.com.br/lote/detalhe/107916", "169")</f>
      </c>
      <c r="B59" s="4" t="s">
        <f>=HYPERLINK("https://www.leilaoonline.com.br/lote/detalhe/107916", "GM/CORSA MILENIUM; 2001/2001; PRATA; GASOLINA - FUNCIONANDO")</f>
      </c>
      <c r="C59" s="4" t="inlineStr">
        <is>
          <t>Vendido</t>
        </is>
      </c>
      <c r="D59" s="4" t="inlineStr">
        <is>
          <t>39</t>
        </is>
      </c>
      <c r="E59" s="5" t="inlineStr">
        <is>
          <t>12.500,00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=HYPERLINK("https://www.leilaoonline.com.br/lote/detalhe/107928", "170")</f>
      </c>
      <c r="B60" s="4" t="s">
        <f>=HYPERLINK("https://www.leilaoonline.com.br/lote/detalhe/107928", "veja o vídeo!! VW/GOL 1.0 GIV; 2011/2011; PRATA; ALCO./GASOL. - FUNCIONANDO")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=HYPERLINK("https://www.leilaoonline.com.br/lote/detalhe/108640", "175")</f>
      </c>
      <c r="B61" s="4" t="s">
        <f>=HYPERLINK("https://www.leilaoonline.com.br/lote/detalhe/108640", "VW/BRASILIA; 1977/1977; VERMELHA - FUNCIONANDO - FROTA 582")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=HYPERLINK("https://www.leilaoonline.com.br/lote/detalhe/107930", "180")</f>
      </c>
      <c r="B62" s="4" t="s">
        <f>=HYPERLINK("https://www.leilaoonline.com.br/lote/detalhe/107930", "VW/FOX 1.0; 2006/2006; CINZA; ALCO./GASOL. - FUNCIONANDO")</f>
      </c>
      <c r="C62" s="4" t="inlineStr">
        <is>
          <t>Não vendido</t>
        </is>
      </c>
      <c r="D62" s="4" t="inlineStr">
        <is>
          <t>16</t>
        </is>
      </c>
      <c r="E62" s="5" t="inlineStr">
        <is>
          <t>6.750,00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=HYPERLINK("https://www.leilaoonline.com.br/lote/detalhe/108427", "185")</f>
      </c>
      <c r="B63" s="4" t="s">
        <f>=HYPERLINK("https://www.leilaoonline.com.br/lote/detalhe/108427", "VW/GOL CLI; 1995/1995; BRANCA; GASOLINA  - FUNCIONANDO")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=HYPERLINK("https://www.leilaoonline.com.br/lote/detalhe/107927", "199")</f>
      </c>
      <c r="B64" s="4" t="s">
        <f>=HYPERLINK("https://www.leilaoonline.com.br/lote/detalhe/107927", "veja o vídeo!! VW/NOVA SAVEIRO RB MBVS; 2019/2019; PRATA; ALCO./GASOL. - FUNCIONANDO")</f>
      </c>
      <c r="C64" s="4" t="inlineStr">
        <is>
          <t>Não vendido</t>
        </is>
      </c>
      <c r="D64" s="4" t="inlineStr">
        <is>
          <t>10</t>
        </is>
      </c>
      <c r="E64" s="5" t="inlineStr">
        <is>
          <t>56.100,00</t>
        </is>
      </c>
      <c r="F64" s="4" t="inlineStr">
        <is>
          <t>1150.00</t>
        </is>
      </c>
    </row>
    <row collapsed="false" customFormat="false" customHeight="false" hidden="false" ht="12.1" outlineLevel="0" r="65">
      <c r="A65" s="5" t="s">
        <f>=HYPERLINK("https://www.leilaoonline.com.br/lote/detalhe/107922", "200")</f>
      </c>
      <c r="B65" s="4" t="s">
        <f>=HYPERLINK("https://www.leilaoonline.com.br/lote/detalhe/107922", "IVECO DAILY 35S14HD; DIESEL; 2014/2014 BRANCA - GUINCHO PLATAFORMA - FUNCIONANDO")</f>
      </c>
      <c r="C65" s="4" t="inlineStr">
        <is>
          <t>Não vendido</t>
        </is>
      </c>
      <c r="D65" s="4" t="inlineStr">
        <is>
          <t>36</t>
        </is>
      </c>
      <c r="E65" s="5" t="inlineStr">
        <is>
          <t>100.500,00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=HYPERLINK("https://www.leilaoonline.com.br/lote/detalhe/107923", "201")</f>
      </c>
      <c r="B66" s="4" t="s">
        <f>=HYPERLINK("https://www.leilaoonline.com.br/lote/detalhe/107923", "GM/C20 CUSTOM S; 1992/1992; GASOL./GNV; VERMELHA - PLATAFORMA DE GUINCHO - FUNCIONANDO")</f>
      </c>
      <c r="C66" s="4" t="inlineStr">
        <is>
          <t>Vendido</t>
        </is>
      </c>
      <c r="D66" s="4" t="inlineStr">
        <is>
          <t>43</t>
        </is>
      </c>
      <c r="E66" s="5" t="inlineStr">
        <is>
          <t>59.500,00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=HYPERLINK("https://www.leilaoonline.com.br/lote/detalhe/107924", "202")</f>
      </c>
      <c r="B67" s="4" t="s">
        <f>=HYPERLINK("https://www.leilaoonline.com.br/lote/detalhe/107924", "FORD CARGO 1722; 2006/2006; DIESEL; BRANCA - EQUIP. COMP. DE LIXO - FUNCIONANDO - FROTA 982")</f>
      </c>
      <c r="C67" s="4" t="inlineStr">
        <is>
          <t>Não vendido</t>
        </is>
      </c>
      <c r="D67" s="4" t="inlineStr">
        <is>
          <t>69</t>
        </is>
      </c>
      <c r="E67" s="5" t="inlineStr">
        <is>
          <t>59.500,00</t>
        </is>
      </c>
      <c r="F67" s="4" t="inlineStr">
        <is>
          <t>1500.00</t>
        </is>
      </c>
    </row>
    <row collapsed="false" customFormat="false" customHeight="false" hidden="false" ht="12.1" outlineLevel="0" r="68">
      <c r="A68" s="5" t="s">
        <f>=HYPERLINK("https://www.leilaoonline.com.br/lote/detalhe/107934", "203")</f>
      </c>
      <c r="B68" s="4" t="s">
        <f>=HYPERLINK("https://www.leilaoonline.com.br/lote/detalhe/107934", "VW/GOL 1.0 GIV; 2009/2010; BRANCO; ALCO./GASOL. - FUNCIONANDO - FROTA 292")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=HYPERLINK("https://www.leilaoonline.com.br/lote/detalhe/107935", "204")</f>
      </c>
      <c r="B69" s="4" t="s">
        <f>=HYPERLINK("https://www.leilaoonline.com.br/lote/detalhe/107935", "VW/GOL 1.0 GIV; 2009/2010; BRANCO; ALCO./GASOL. - FUNCIONANDO - FROTA 319")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=HYPERLINK("https://www.leilaoonline.com.br/lote/detalhe/107936", "205")</f>
      </c>
      <c r="B70" s="4" t="s">
        <f>=HYPERLINK("https://www.leilaoonline.com.br/lote/detalhe/107936", "VW/GOL 1.0 GIV; 2010/2011; PRATA; ALCO./GASOL. - FUNCIONANDO - FROTA 278")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=HYPERLINK("https://www.leilaoonline.com.br/lote/detalhe/108483", "206")</f>
      </c>
      <c r="B71" s="4" t="s">
        <f>=HYPERLINK("https://www.leilaoonline.com.br/lote/detalhe/108483", "veja o vídeo!! HONDA/CB 450 TR; 1987/1987; BRANCA; GASOLINA - FUNCIONANDO")</f>
      </c>
      <c r="C71" s="4" t="inlineStr">
        <is>
          <t>Não vendido</t>
        </is>
      </c>
      <c r="D71" s="4" t="inlineStr">
        <is>
          <t>8</t>
        </is>
      </c>
      <c r="E71" s="5" t="inlineStr">
        <is>
          <t>8.750,00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=HYPERLINK("https://www.leilaoonline.com.br/lote/detalhe/108424", "207")</f>
      </c>
      <c r="B72" s="4" t="s">
        <f>=HYPERLINK("https://www.leilaoonline.com.br/lote/detalhe/108424", "veja o vídeo!! FIAT/DUCATO MAXICARGO; 2014/2015; BRANCA; DIESEL - FUNCIONANDO")</f>
      </c>
      <c r="C72" s="4" t="inlineStr">
        <is>
          <t>Não vendido</t>
        </is>
      </c>
      <c r="D72" s="4" t="inlineStr">
        <is>
          <t>23</t>
        </is>
      </c>
      <c r="E72" s="5" t="inlineStr">
        <is>
          <t>38.500,00</t>
        </is>
      </c>
      <c r="F72" s="4" t="inlineStr">
        <is>
          <t>1500.00</t>
        </is>
      </c>
    </row>
    <row collapsed="false" customFormat="false" customHeight="false" hidden="false" ht="12.1" outlineLevel="0" r="73">
      <c r="A73" s="5" t="s">
        <f>=HYPERLINK("https://www.leilaoonline.com.br/lote/detalhe/108410", "208")</f>
      </c>
      <c r="B73" s="4" t="s">
        <f>=HYPERLINK("https://www.leilaoonline.com.br/lote/detalhe/108410", "GM/CORSA GL; 1996/1996; VERMELHA; GASOLINA - FUNCIONANDO")</f>
      </c>
      <c r="C73" s="4" t="inlineStr">
        <is>
          <t>Não vendido</t>
        </is>
      </c>
      <c r="D73" s="4" t="inlineStr">
        <is>
          <t>13</t>
        </is>
      </c>
      <c r="E73" s="5" t="inlineStr">
        <is>
          <t>7.650,00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=HYPERLINK("https://www.leilaoonline.com.br/lote/detalhe/107933", "212")</f>
      </c>
      <c r="B74" s="4" t="s">
        <f>=HYPERLINK("https://www.leilaoonline.com.br/lote/detalhe/107933", "veja o vídeo!! FORD/ESCORT 1.0 HOBBY; 1994/1994; DOURADA; GASOLINA - FUNCIONANDO")</f>
      </c>
      <c r="C74" s="4" t="inlineStr">
        <is>
          <t>Não vendido</t>
        </is>
      </c>
      <c r="D74" s="4" t="inlineStr">
        <is>
          <t>5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=HYPERLINK("https://www.leilaoonline.com.br/lote/detalhe/108365", "216")</f>
      </c>
      <c r="B75" s="4" t="s">
        <f>=HYPERLINK("https://www.leilaoonline.com.br/lote/detalhe/108365", "veja o vídeo!! FIAT/IDEA ELX FLEX; 2007/2008; PRATA; ALCO./GASOL. - FUNCIONANDO")</f>
      </c>
      <c r="C75" s="4" t="inlineStr">
        <is>
          <t>Não vendido</t>
        </is>
      </c>
      <c r="D75" s="4" t="inlineStr">
        <is>
          <t>25</t>
        </is>
      </c>
      <c r="E75" s="5" t="inlineStr">
        <is>
          <t>15.500,00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=HYPERLINK("https://www.leilaoonline.com.br/lote/detalhe/107926", "221")</f>
      </c>
      <c r="B76" s="4" t="s">
        <f>=HYPERLINK("https://www.leilaoonline.com.br/lote/detalhe/107926", "veja o vídeo!! I/HYUNDAI ELANTRA GLS; 2012/2013; PRATA; GASOLINA - FUNCIONANDO")</f>
      </c>
      <c r="C76" s="4" t="inlineStr">
        <is>
          <t>Não vendido</t>
        </is>
      </c>
      <c r="D76" s="4" t="inlineStr">
        <is>
          <t>14</t>
        </is>
      </c>
      <c r="E76" s="5" t="inlineStr">
        <is>
          <t>23.250,00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=HYPERLINK("https://www.leilaoonline.com.br/lote/detalhe/107929", "223")</f>
      </c>
      <c r="B77" s="4" t="s">
        <f>=HYPERLINK("https://www.leilaoonline.com.br/lote/detalhe/107929", "GM/MONZA GL; 1994/1994; VERMELHA; GASOLINA - FUNCIONANDO")</f>
      </c>
      <c r="C77" s="4" t="inlineStr">
        <is>
          <t>Não vendido</t>
        </is>
      </c>
      <c r="D77" s="4" t="inlineStr">
        <is>
          <t>10</t>
        </is>
      </c>
      <c r="E77" s="5" t="inlineStr">
        <is>
          <t>3.400,00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=HYPERLINK("https://www.leilaoonline.com.br/lote/detalhe/107931", "234")</f>
      </c>
      <c r="B78" s="4" t="s">
        <f>=HYPERLINK("https://www.leilaoonline.com.br/lote/detalhe/107931", "FORD F350 G; 2010/2010; DIESEL; BRANCA; EQUIP. CAÇAMBA BASC. HIDR.; CAP. APROX. 3,5M3")</f>
      </c>
      <c r="C78" s="4" t="inlineStr">
        <is>
          <t>Não vendido</t>
        </is>
      </c>
      <c r="D78" s="4" t="inlineStr">
        <is>
          <t>13</t>
        </is>
      </c>
      <c r="E78" s="5" t="inlineStr">
        <is>
          <t>31.500,00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=HYPERLINK("https://www.leilaoonline.com.br/lote/detalhe/107937", "237")</f>
      </c>
      <c r="B79" s="4" t="s">
        <f>=HYPERLINK("https://www.leilaoonline.com.br/lote/detalhe/107937", "VW/QUANTUM 2.0; 2000/2001; PRATA; GASOLINA - FUNCIONANDO")</f>
      </c>
      <c r="C79" s="4" t="inlineStr">
        <is>
          <t>Vendido</t>
        </is>
      </c>
      <c r="D79" s="4" t="inlineStr">
        <is>
          <t>10</t>
        </is>
      </c>
      <c r="E79" s="5" t="inlineStr">
        <is>
          <t>13.000,00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=HYPERLINK("https://www.leilaoonline.com.br/lote/detalhe/107940", "248")</f>
      </c>
      <c r="B80" s="4" t="s">
        <f>=HYPERLINK("https://www.leilaoonline.com.br/lote/detalhe/107940", "veja o vídeo!! VW/BRASILIA; 1977/1977; AZUL; GASOLINA - FUNCIONANDO")</f>
      </c>
      <c r="C80" s="4" t="inlineStr">
        <is>
          <t>Não vendido</t>
        </is>
      </c>
      <c r="D80" s="4" t="inlineStr">
        <is>
          <t>12</t>
        </is>
      </c>
      <c r="E80" s="5" t="inlineStr">
        <is>
          <t>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=HYPERLINK("https://www.leilaoonline.com.br/lote/detalhe/107941", "257")</f>
      </c>
      <c r="B81" s="4" t="s">
        <f>=HYPERLINK("https://www.leilaoonline.com.br/lote/detalhe/107941", "veja o vídeo!! VW/GOL CL; 1988/1988; AZUL; ALCOOL - FUNCIONANDO")</f>
      </c>
      <c r="C81" s="4" t="inlineStr">
        <is>
          <t>Não vendido</t>
        </is>
      </c>
      <c r="D81" s="4" t="inlineStr">
        <is>
          <t>8</t>
        </is>
      </c>
      <c r="E81" s="5" t="inlineStr">
        <is>
          <t>10.250,00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=HYPERLINK("https://www.leilaoonline.com.br/lote/detalhe/107938", "273")</f>
      </c>
      <c r="B82" s="4" t="s">
        <f>=HYPERLINK("https://www.leilaoonline.com.br/lote/detalhe/107938", "veja o vídeo!! VW/GOL; 1983/1983; BEGE; ALCOOL - FUNCIONANDO")</f>
      </c>
      <c r="C82" s="4" t="inlineStr">
        <is>
          <t>Não vendido</t>
        </is>
      </c>
      <c r="D82" s="4" t="inlineStr">
        <is>
          <t>8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=HYPERLINK("https://www.leilaoonline.com.br/lote/detalhe/107939", "293")</f>
      </c>
      <c r="B83" s="4" t="s">
        <f>=HYPERLINK("https://www.leilaoonline.com.br/lote/detalhe/107939", "veja o vídeo!! VW/GOL LS; 1985/1985; BEGE; ALCOOL - FUNCIONANDO")</f>
      </c>
      <c r="C83" s="4" t="inlineStr">
        <is>
          <t>Não vendido</t>
        </is>
      </c>
      <c r="D83" s="4" t="inlineStr">
        <is>
          <t>5</t>
        </is>
      </c>
      <c r="E83" s="5" t="inlineStr">
        <is>
          <t>2.200,00</t>
        </is>
      </c>
      <c r="F8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2026-06-19T19:27:41.00Z</dcterms:created>
  <dc:creator>Tellks Tecnologia</dc:creator>
  <cp:revision>0</cp:revision>
</cp:coreProperties>
</file>