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Virtus • MBenz GLK CLA 250 • HRV 20 • F250 • Fit • Uno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=HYPERLINK("https://www.leilaoonline.com.br/lote/detalhe/111630", "097")</f>
      </c>
      <c r="B11" s="4" t="s">
        <f>=HYPERLINK("https://www.leilaoonline.com.br/lote/detalhe/111630", "NISSAN MARCH 10S; 2018/2019; BRANCA; ALCO./GASOL. - FUNCIONANDO - FROTA 755")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=HYPERLINK("https://www.leilaoonline.com.br/lote/detalhe/111737", "099")</f>
      </c>
      <c r="B12" s="4" t="s">
        <f>=HYPERLINK("https://www.leilaoonline.com.br/lote/detalhe/111737", "CAMINHÃO FORD/CARGO 1722 CN; 2011/2012; BRANCO; DIESEL; COM COMPACTADOR DE LIXO - FUNCIONANDO - FROTA A12")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58.500,00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=HYPERLINK("https://www.leilaoonline.com.br/lote/detalhe/111629", "104")</f>
      </c>
      <c r="B13" s="4" t="s">
        <f>=HYPERLINK("https://www.leilaoonline.com.br/lote/detalhe/111629", "HONDA/HR-V LX; 2020/2020; BRANCA; ALCO./GASOL.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51.250,00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=HYPERLINK("https://www.leilaoonline.com.br/lote/detalhe/110472", "105")</f>
      </c>
      <c r="B14" s="4" t="s">
        <f>=HYPERLINK("https://www.leilaoonline.com.br/lote/detalhe/110472", "CAMINHÃO FORD CARGO 1722 E COM COMPACTADOR DE LIXO; 2009/2009; BRANCA; DIESEL - FROTA 264")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=HYPERLINK("https://www.leilaoonline.com.br/lote/detalhe/110436", "106")</f>
      </c>
      <c r="B15" s="4" t="s">
        <f>=HYPERLINK("https://www.leilaoonline.com.br/lote/detalhe/110436", "veja o vídeo!! I/M. BENZ GLK 300; 2010/2011; PRATA; GASOLINA - APROX. 82.260KM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42.500,00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=HYPERLINK("https://www.leilaoonline.com.br/lote/detalhe/110469", "107")</f>
      </c>
      <c r="B16" s="4" t="s">
        <f>=HYPERLINK("https://www.leilaoonline.com.br/lote/detalhe/110469", "VW/GOL 1.0 GIV; 2009/2010; BRANCO; ALCO./GASOL. - FUNCIONANDO - FROTA 292")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=HYPERLINK("https://www.leilaoonline.com.br/lote/detalhe/110470", "108")</f>
      </c>
      <c r="B17" s="4" t="s">
        <f>=HYPERLINK("https://www.leilaoonline.com.br/lote/detalhe/110470", "VW/GOL 1.0 GIV; 2009/2010; BRANCO; ALCO./GASOL. - FUNCIONANDO - FROTA 319")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=HYPERLINK("https://www.leilaoonline.com.br/lote/detalhe/110471", "109")</f>
      </c>
      <c r="B18" s="4" t="s">
        <f>=HYPERLINK("https://www.leilaoonline.com.br/lote/detalhe/110471", "VW/GOL 1.0 GIV; 2010/2011; PRATA; ALCO./GASOL. - FUNCIONANDO - FROTA 278")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7.250,00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=HYPERLINK("https://www.leilaoonline.com.br/lote/detalhe/110433", "110")</f>
      </c>
      <c r="B19" s="4" t="s">
        <f>=HYPERLINK("https://www.leilaoonline.com.br/lote/detalhe/110433", "FIAT/UNO VIVACE 1.0; 2015/2016; BRANCA; ALCO./GASOL. - FUNCIONANDO")</f>
      </c>
      <c r="C19" s="4" t="inlineStr">
        <is>
          <t>Não vendido</t>
        </is>
      </c>
      <c r="D19" s="4" t="inlineStr">
        <is>
          <t>56</t>
        </is>
      </c>
      <c r="E19" s="5" t="inlineStr">
        <is>
          <t>24.200,00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=HYPERLINK("https://www.leilaoonline.com.br/lote/detalhe/110439", "111")</f>
      </c>
      <c r="B20" s="4" t="s">
        <f>=HYPERLINK("https://www.leilaoonline.com.br/lote/detalhe/110439", "veja o vídeo!! I/M.BENZ CLA250 4M; 2014/2015; CINZA; GASOLINA - FUNCIONANDO")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87.500,00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=HYPERLINK("https://www.leilaoonline.com.br/lote/detalhe/111618", "112")</f>
      </c>
      <c r="B21" s="4" t="s">
        <f>=HYPERLINK("https://www.leilaoonline.com.br/lote/detalhe/111618", "veja o vídeo!! GM/CHEVROLET A20 CUSTOM; 1989/1990; BRANCA; DIESEL - FUNCIONANDO")</f>
      </c>
      <c r="C21" s="4" t="inlineStr">
        <is>
          <t>Não vendido</t>
        </is>
      </c>
      <c r="D21" s="4" t="inlineStr">
        <is>
          <t>62</t>
        </is>
      </c>
      <c r="E21" s="5" t="inlineStr">
        <is>
          <t>58.100,00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=HYPERLINK("https://www.leilaoonline.com.br/lote/detalhe/111631", "113")</f>
      </c>
      <c r="B22" s="4" t="s">
        <f>=HYPERLINK("https://www.leilaoonline.com.br/lote/detalhe/111631", "VW/FUSCA 1300; 1973/1973; MARROM; GASOLINA - FUNCIONANDO")</f>
      </c>
      <c r="C22" s="4" t="inlineStr">
        <is>
          <t>Vendido</t>
        </is>
      </c>
      <c r="D22" s="4" t="inlineStr">
        <is>
          <t>31</t>
        </is>
      </c>
      <c r="E22" s="5" t="inlineStr">
        <is>
          <t>16.500,00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=HYPERLINK("https://www.leilaoonline.com.br/lote/detalhe/111620", "114")</f>
      </c>
      <c r="B23" s="4" t="s">
        <f>=HYPERLINK("https://www.leilaoonline.com.br/lote/detalhe/111620", "HONDA/WR-V EXL CVT; 2018/2018; VERMELHA; ALCO./GASOL. - FUNCIONANDO - APROX. 13.800KM")</f>
      </c>
      <c r="C23" s="4" t="inlineStr">
        <is>
          <t>Vendido</t>
        </is>
      </c>
      <c r="D23" s="4" t="inlineStr">
        <is>
          <t>28</t>
        </is>
      </c>
      <c r="E23" s="5" t="inlineStr">
        <is>
          <t>60.750,00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=HYPERLINK("https://www.leilaoonline.com.br/lote/detalhe/110435", "115")</f>
      </c>
      <c r="B24" s="4" t="s">
        <f>=HYPERLINK("https://www.leilaoonline.com.br/lote/detalhe/110435", "VW/VIRTUS CL AD; 2018/2018; CINZA; ALCO./GASOL. - FUNCIONANDO")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55.000,00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=HYPERLINK("https://www.leilaoonline.com.br/lote/detalhe/111628", "116")</f>
      </c>
      <c r="B25" s="4" t="s">
        <f>=HYPERLINK("https://www.leilaoonline.com.br/lote/detalhe/111628", "veja o vídeo!! I/MERCEDES BENZ C180; 2015/2015; BRANCA; GASOLINA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71.500,00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=HYPERLINK("https://www.leilaoonline.com.br/lote/detalhe/111644", "117")</f>
      </c>
      <c r="B26" s="4" t="s">
        <f>=HYPERLINK("https://www.leilaoonline.com.br/lote/detalhe/111644", "veja o vídeo!! HONDA/CITY EX CVT; 2017/2017; PRETA; ALCO./GASOL. - FUNCIONANDO")</f>
      </c>
      <c r="C26" s="4" t="inlineStr">
        <is>
          <t>Não vendido</t>
        </is>
      </c>
      <c r="D26" s="4" t="inlineStr">
        <is>
          <t>74</t>
        </is>
      </c>
      <c r="E26" s="5" t="inlineStr">
        <is>
          <t>48.750,00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=HYPERLINK("https://www.leilaoonline.com.br/lote/detalhe/111731", "118")</f>
      </c>
      <c r="B27" s="4" t="s">
        <f>=HYPERLINK("https://www.leilaoonline.com.br/lote/detalhe/111731", "veja o vídeo!! FIAT/UNO MILLE ECONOMY; 2009/2010; BRANCA; ALCO./GASOL.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=HYPERLINK("https://www.leilaoonline.com.br/lote/detalhe/111736", "120")</f>
      </c>
      <c r="B28" s="4" t="s">
        <f>=HYPERLINK("https://www.leilaoonline.com.br/lote/detalhe/111736", "veja o vídeo!! FORD/ECOSPORT XLT1.6FLEX; 2008/2008; PRETA; ALCO./GASOL.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21.000,00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=HYPERLINK("https://www.leilaoonline.com.br/lote/detalhe/111645", "124")</f>
      </c>
      <c r="B29" s="4" t="s">
        <f>=HYPERLINK("https://www.leilaoonline.com.br/lote/detalhe/111645", "veja o vídeo!! JEEP/RENEGADE SPORT AT; 2016/2016; PRETA; ALCO./GASOL. - FUNCIONANDO")</f>
      </c>
      <c r="C29" s="4" t="inlineStr">
        <is>
          <t>Não vendido</t>
        </is>
      </c>
      <c r="D29" s="4" t="inlineStr">
        <is>
          <t>103</t>
        </is>
      </c>
      <c r="E29" s="5" t="inlineStr">
        <is>
          <t>51.750,00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=HYPERLINK("https://www.leilaoonline.com.br/lote/detalhe/111730", "129")</f>
      </c>
      <c r="B30" s="4" t="s">
        <f>=HYPERLINK("https://www.leilaoonline.com.br/lote/detalhe/111730", "veja o vídeo!! VW/VIRTUS CL AD; 2018/2018; PRATA; ALCO./GASOL. - FUNCIONANDO")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55.250,00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=HYPERLINK("https://www.leilaoonline.com.br/lote/detalhe/111284", "130")</f>
      </c>
      <c r="B31" s="4" t="s">
        <f>=HYPERLINK("https://www.leilaoonline.com.br/lote/detalhe/111284", "veja o vídeo!! FIAT/UNO MILLE ECONOMY; 2011/2012; BRANCA; ALCO./GASOL. - FUNCIONANDO")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=HYPERLINK("https://www.leilaoonline.com.br/lote/detalhe/111285", "131")</f>
      </c>
      <c r="B32" s="4" t="s">
        <f>=HYPERLINK("https://www.leilaoonline.com.br/lote/detalhe/111285", "veja o vídeo!! FORD/FIESTA; 2005/2006; PRATA; GASOLINA - FUNCIONANDO")</f>
      </c>
      <c r="C32" s="4" t="inlineStr">
        <is>
          <t>Vendido</t>
        </is>
      </c>
      <c r="D32" s="4" t="inlineStr">
        <is>
          <t>30</t>
        </is>
      </c>
      <c r="E32" s="5" t="inlineStr">
        <is>
          <t>9.000,00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=HYPERLINK("https://www.leilaoonline.com.br/lote/detalhe/110458", "132")</f>
      </c>
      <c r="B33" s="4" t="s">
        <f>=HYPERLINK("https://www.leilaoonline.com.br/lote/detalhe/110458", " veja o vídeo!! HONDA/FIT EX; 2008/2008; BRANCA; GASOLINA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=HYPERLINK("https://www.leilaoonline.com.br/lote/detalhe/110451", "133")</f>
      </c>
      <c r="B34" s="4" t="s">
        <f>=HYPERLINK("https://www.leilaoonline.com.br/lote/detalhe/110451", "veja o vídeo!! CHEVROLET/ONIX 1.4AT LTE; 2017/2018; CINZA; ALCO./GASOL.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45.000,00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=HYPERLINK("https://www.leilaoonline.com.br/lote/detalhe/110430", "135")</f>
      </c>
      <c r="B35" s="4" t="s">
        <f>=HYPERLINK("https://www.leilaoonline.com.br/lote/detalhe/110430", "veja o vídeo!! FORD/F250 XLT F22 - 4x2; 2009/2010; PRETA; DIESEL - FUNCIONANDO")</f>
      </c>
      <c r="C35" s="4" t="inlineStr">
        <is>
          <t>Vendido</t>
        </is>
      </c>
      <c r="D35" s="4" t="inlineStr">
        <is>
          <t>44</t>
        </is>
      </c>
      <c r="E35" s="5" t="inlineStr">
        <is>
          <t>100.000,00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=HYPERLINK("https://www.leilaoonline.com.br/lote/detalhe/111473", "140")</f>
      </c>
      <c r="B36" s="4" t="s">
        <f>=HYPERLINK("https://www.leilaoonline.com.br/lote/detalhe/111473", "HONDA/FIT EXL CVT; 2014/2015; VERMELHA; ALCO./GASOL. - FUNCIONANDO")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35.500,00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=HYPERLINK("https://www.leilaoonline.com.br/lote/detalhe/110960", "143")</f>
      </c>
      <c r="B37" s="4" t="s">
        <f>=HYPERLINK("https://www.leilaoonline.com.br/lote/detalhe/110960", "veja o vídeo!! VW/FOX 1.0; 2007/2008; PRATA; ALCO./GASOL.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12.250,00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=HYPERLINK("https://www.leilaoonline.com.br/lote/detalhe/110450", "160")</f>
      </c>
      <c r="B38" s="4" t="s">
        <f>=HYPERLINK("https://www.leilaoonline.com.br/lote/detalhe/110450", "veja o vídeo!! I/NISSAN TIIDA 18SL FLEX; 2011/2012; PRATA; ALCO./GASOL.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18.500,00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=HYPERLINK("https://www.leilaoonline.com.br/lote/detalhe/111651", "200")</f>
      </c>
      <c r="B39" s="4" t="s">
        <f>=HYPERLINK("https://www.leilaoonline.com.br/lote/detalhe/111651", "veja o vídeo!! FIAT/IDEA ATTRACTIVE 1.4; 2015/2015; CINZA; ALCO./GASOL. - FUNCIONANDO")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27.250,00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=HYPERLINK("https://www.leilaoonline.com.br/lote/detalhe/110446", "210")</f>
      </c>
      <c r="B40" s="4" t="s">
        <f>=HYPERLINK("https://www.leilaoonline.com.br/lote/detalhe/110446", "veja o vídeo!! I/PEUGEOT 307SD 20S A FL; 2006/2007; PRATA; GASOLINA - FUNCIONANDO")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=HYPERLINK("https://www.leilaoonline.com.br/lote/detalhe/110468", "211")</f>
      </c>
      <c r="B41" s="4" t="s">
        <f>=HYPERLINK("https://www.leilaoonline.com.br/lote/detalhe/110468", "GM/BLAZER ADVANTAGE; 2011/2011; ALCO./GASOL. - FUNCIONANDO")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18.500,00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=HYPERLINK("https://www.leilaoonline.com.br/lote/detalhe/111732", "212")</f>
      </c>
      <c r="B42" s="4" t="s">
        <f>=HYPERLINK("https://www.leilaoonline.com.br/lote/detalhe/111732", "veja o vídeo!! I/CHERY QQ3 1.1; 2011/2012; AMARELA; GASOLINA - FUNCIONANDO")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=HYPERLINK("https://www.leilaoonline.com.br/lote/detalhe/110442", "217")</f>
      </c>
      <c r="B43" s="4" t="s">
        <f>=HYPERLINK("https://www.leilaoonline.com.br/lote/detalhe/110442", "I/HONDA CITY EX FLEX; 2012/2013; PRETA; ALCO./GASOL. - FUNCIONANDO")</f>
      </c>
      <c r="C43" s="4" t="inlineStr">
        <is>
          <t>Não vendido</t>
        </is>
      </c>
      <c r="D43" s="4" t="inlineStr">
        <is>
          <t>33</t>
        </is>
      </c>
      <c r="E43" s="5" t="inlineStr">
        <is>
          <t>34.000,00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=HYPERLINK("https://www.leilaoonline.com.br/lote/detalhe/110454", "220")</f>
      </c>
      <c r="B44" s="4" t="s">
        <f>=HYPERLINK("https://www.leilaoonline.com.br/lote/detalhe/110454", "VW/GOL 1.0; 2007/2008; PRETA; ALCO./GASOL. - FUNCIONANDO")</f>
      </c>
      <c r="C44" s="4" t="inlineStr">
        <is>
          <t>Não vendido</t>
        </is>
      </c>
      <c r="D44" s="4" t="inlineStr">
        <is>
          <t>54</t>
        </is>
      </c>
      <c r="E44" s="5" t="inlineStr">
        <is>
          <t>16.750,00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=HYPERLINK("https://www.leilaoonline.com.br/lote/detalhe/111625", "221")</f>
      </c>
      <c r="B45" s="4" t="s">
        <f>=HYPERLINK("https://www.leilaoonline.com.br/lote/detalhe/111625", "veja o vídeo!! I/HYUNDAI ELANTRA GLS; 2012/2013; PRATA; GASOLINA - FUNCIONANDO")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32.000,00</t>
        </is>
      </c>
      <c r="F45" s="4" t="inlineStr">
        <is>
          <t>550.00</t>
        </is>
      </c>
    </row>
    <row collapsed="false" customFormat="false" customHeight="false" hidden="false" ht="12.1" outlineLevel="0" r="46">
      <c r="A46" s="5" t="s">
        <f>=HYPERLINK("https://www.leilaoonline.com.br/lote/detalhe/110455", "223")</f>
      </c>
      <c r="B46" s="4" t="s">
        <f>=HYPERLINK("https://www.leilaoonline.com.br/lote/detalhe/110455", "veja o vídeo!! CITROEN/XSARA PICASSOGXA; 2004/2004; VERMELHA; GASOLINA - FUNCIONANDO")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=HYPERLINK("https://www.leilaoonline.com.br/lote/detalhe/110453", "225")</f>
      </c>
      <c r="B47" s="4" t="s">
        <f>=HYPERLINK("https://www.leilaoonline.com.br/lote/detalhe/110453", "I/FORD FOCUS 1.6L HA; 2004/2004; PRATA; GASOLINA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=HYPERLINK("https://www.leilaoonline.com.br/lote/detalhe/111746", "226")</f>
      </c>
      <c r="B48" s="4" t="s">
        <f>=HYPERLINK("https://www.leilaoonline.com.br/lote/detalhe/111746", "veja o vídeo!! I/DODGE JOURNEY SXT; 2009/2010; PRATA; GASOLINA - FUNCIONANDO")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24.500,00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=HYPERLINK("https://www.leilaoonline.com.br/lote/detalhe/110452", "227")</f>
      </c>
      <c r="B49" s="4" t="s">
        <f>=HYPERLINK("https://www.leilaoonline.com.br/lote/detalhe/110452", "veja o vídeo!! MOTO SCOOTER ELÉTRICA 2000WTS (NOVA, SEM USO)")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4.750,00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=HYPERLINK("https://www.leilaoonline.com.br/lote/detalhe/110461", "228")</f>
      </c>
      <c r="B50" s="4" t="s">
        <f>=HYPERLINK("https://www.leilaoonline.com.br/lote/detalhe/110461", "VW/SAVEIRO CD CROSS  MA; 2014/2015; AZUL; ALCO./GASOL.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44.750,00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=HYPERLINK("https://www.leilaoonline.com.br/lote/detalhe/110463", "229")</f>
      </c>
      <c r="B51" s="4" t="s">
        <f>=HYPERLINK("https://www.leilaoonline.com.br/lote/detalhe/110463", "GM/MONZA GL; 1994/1994; VERMELHA; GASOLINA - FUNCIONANDO")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4.900,00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=HYPERLINK("https://www.leilaoonline.com.br/lote/detalhe/110457", "230")</f>
      </c>
      <c r="B52" s="4" t="s">
        <f>=HYPERLINK("https://www.leilaoonline.com.br/lote/detalhe/110457", "PEUGEOT/207PASSION XS; 2010/2011; PRATA; ALCO./GASOL. - FUNCIONANDO")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=HYPERLINK("https://www.leilaoonline.com.br/lote/detalhe/111468", "231")</f>
      </c>
      <c r="B53" s="4" t="s">
        <f>=HYPERLINK("https://www.leilaoonline.com.br/lote/detalhe/111468", "RENAULT/SANDERO EXP 16HP; 2013/2014; PRETA; ALCO./GASOL. - FUNCIONANDO")</f>
      </c>
      <c r="C53" s="4" t="inlineStr">
        <is>
          <t>Não vendido</t>
        </is>
      </c>
      <c r="D53" s="4" t="inlineStr">
        <is>
          <t>35</t>
        </is>
      </c>
      <c r="E53" s="5" t="inlineStr">
        <is>
          <t>22.500,00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=HYPERLINK("https://www.leilaoonline.com.br/lote/detalhe/111469", "232")</f>
      </c>
      <c r="B54" s="4" t="s">
        <f>=HYPERLINK("https://www.leilaoonline.com.br/lote/detalhe/111469", "veja o vídeo!! CHEVROLET/ONIX 10MT LT1; 2020/2020; PRETA; ALCO./GASOL. - FUNCIONANDO")</f>
      </c>
      <c r="C54" s="4" t="inlineStr">
        <is>
          <t>Não vendido</t>
        </is>
      </c>
      <c r="D54" s="4" t="inlineStr">
        <is>
          <t>23</t>
        </is>
      </c>
      <c r="E54" s="5" t="inlineStr">
        <is>
          <t>51.250,00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=HYPERLINK("https://www.leilaoonline.com.br/lote/detalhe/110456", "233")</f>
      </c>
      <c r="B55" s="4" t="s">
        <f>=HYPERLINK("https://www.leilaoonline.com.br/lote/detalhe/110456", "veja o vídeo!! RENAULT/MEGANEGT DYN 20A; 2007/2008; PRETA; GASOLINA - FUNCIONANDO")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10.200,00</t>
        </is>
      </c>
      <c r="F55" s="4" t="inlineStr">
        <is>
          <t>1150.00</t>
        </is>
      </c>
    </row>
    <row collapsed="false" customFormat="false" customHeight="false" hidden="false" ht="12.1" outlineLevel="0" r="56">
      <c r="A56" s="5" t="s">
        <f>=HYPERLINK("https://www.leilaoonline.com.br/lote/detalhe/111470", "234")</f>
      </c>
      <c r="B56" s="4" t="s">
        <f>=HYPERLINK("https://www.leilaoonline.com.br/lote/detalhe/111470", "GM/CHEVROLET A10; 1982/1982; BEGE; ALCOOL - FUNCIONANDO")</f>
      </c>
      <c r="C56" s="4" t="inlineStr">
        <is>
          <t>Não vendido</t>
        </is>
      </c>
      <c r="D56" s="4" t="inlineStr">
        <is>
          <t>20</t>
        </is>
      </c>
      <c r="E56" s="5" t="inlineStr">
        <is>
          <t>16.500,00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=HYPERLINK("https://www.leilaoonline.com.br/lote/detalhe/110460", "235")</f>
      </c>
      <c r="B57" s="4" t="s">
        <f>=HYPERLINK("https://www.leilaoonline.com.br/lote/detalhe/110460", "VW/GOL CLI; 1995/1995; BRANCA; GASOLINA  - FUNCIONANDO")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=HYPERLINK("https://www.leilaoonline.com.br/lote/detalhe/110464", "239")</f>
      </c>
      <c r="B58" s="4" t="s">
        <f>=HYPERLINK("https://www.leilaoonline.com.br/lote/detalhe/110464", "veja o vídeo!! VW/GOL GTS; 1993/1994; AZUL; ALCOOL - FUNCIONANDO")</f>
      </c>
      <c r="C58" s="4" t="inlineStr">
        <is>
          <t>Não vendido</t>
        </is>
      </c>
      <c r="D58" s="4" t="inlineStr">
        <is>
          <t>19</t>
        </is>
      </c>
      <c r="E58" s="5" t="inlineStr">
        <is>
          <t>19.000,00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=HYPERLINK("https://www.leilaoonline.com.br/lote/detalhe/111733", "240")</f>
      </c>
      <c r="B59" s="4" t="s">
        <f>=HYPERLINK("https://www.leilaoonline.com.br/lote/detalhe/111733", "veja o vídeo!! VW/GOL CL 1.8; 1992/1993; PRATA; ALCOOL - FUNCIONANDO")</f>
      </c>
      <c r="C59" s="4" t="inlineStr">
        <is>
          <t>Não vendido</t>
        </is>
      </c>
      <c r="D59" s="4" t="inlineStr">
        <is>
          <t>35</t>
        </is>
      </c>
      <c r="E59" s="5" t="inlineStr">
        <is>
          <t>11.750,00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=HYPERLINK("https://www.leilaoonline.com.br/lote/detalhe/111242", "248")</f>
      </c>
      <c r="B60" s="4" t="s">
        <f>=HYPERLINK("https://www.leilaoonline.com.br/lote/detalhe/111242", "veja o vídeo!! VW/BRASILIA; 1977/1977; AZUL; GASOLINA - FUNCIONANDO")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4.750,00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=HYPERLINK("https://www.leilaoonline.com.br/lote/detalhe/110465", "251")</f>
      </c>
      <c r="B61" s="4" t="s">
        <f>=HYPERLINK("https://www.leilaoonline.com.br/lote/detalhe/110465", "VW/KOMBI; 2010/2010; BRANCA; ALCO./GASOL. - FUNCIONANDO")</f>
      </c>
      <c r="C61" s="4" t="inlineStr">
        <is>
          <t>Não vendido</t>
        </is>
      </c>
      <c r="D61" s="4" t="inlineStr">
        <is>
          <t>10</t>
        </is>
      </c>
      <c r="E61" s="5" t="inlineStr">
        <is>
          <t>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=HYPERLINK("https://www.leilaoonline.com.br/lote/detalhe/110466", "252")</f>
      </c>
      <c r="B62" s="4" t="s">
        <f>=HYPERLINK("https://www.leilaoonline.com.br/lote/detalhe/110466", "VW/KOMBI; 2013/2013; BRANCA; ALCO./GASOL. - FUNCIONANDO")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=HYPERLINK("https://www.leilaoonline.com.br/lote/detalhe/110959", "257")</f>
      </c>
      <c r="B63" s="4" t="s">
        <f>=HYPERLINK("https://www.leilaoonline.com.br/lote/detalhe/110959", "veja o vídeo!! VW/GOL CL; 1988/1988; AZUL; ALCOOL - FUNCIONANDO")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7.250,00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=HYPERLINK("https://www.leilaoonline.com.br/lote/detalhe/110449", "350")</f>
      </c>
      <c r="B64" s="4" t="s">
        <f>=HYPERLINK("https://www.leilaoonline.com.br/lote/detalhe/110449", "FIAT/STRADA HD WK CC E; 2018/2018; BRANCA; ALCO./GASOL. - FUNCIONANDO")</f>
      </c>
      <c r="C64" s="4" t="inlineStr">
        <is>
          <t>Não vendido</t>
        </is>
      </c>
      <c r="D64" s="4" t="inlineStr">
        <is>
          <t>63</t>
        </is>
      </c>
      <c r="E64" s="5" t="inlineStr">
        <is>
          <t>43.500,00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=HYPERLINK("https://www.leilaoonline.com.br/lote/detalhe/110448", "351")</f>
      </c>
      <c r="B65" s="4" t="s">
        <f>=HYPERLINK("https://www.leilaoonline.com.br/lote/detalhe/110448", "GM/ASTRA GL 1.8; 2000/2000; CINZA; GASOLINA - FUNCIONANDO")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=HYPERLINK("https://www.leilaoonline.com.br/lote/detalhe/111722", "360")</f>
      </c>
      <c r="B66" s="4" t="s">
        <f>=HYPERLINK("https://www.leilaoonline.com.br/lote/detalhe/111722", "CAMINHÃO MERCEDES BENZ L 2219; 1979/1979; GRENA; DIESEL")</f>
      </c>
      <c r="C66" s="4" t="inlineStr">
        <is>
          <t>Vendido</t>
        </is>
      </c>
      <c r="D66" s="4" t="inlineStr">
        <is>
          <t>88</t>
        </is>
      </c>
      <c r="E66" s="5" t="inlineStr">
        <is>
          <t>44.500,00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=HYPERLINK("https://www.leilaoonline.com.br/lote/detalhe/111717", "361")</f>
      </c>
      <c r="B67" s="4" t="s">
        <f>=HYPERLINK("https://www.leilaoonline.com.br/lote/detalhe/111717", "SEMI-REBOQUE SR/NOMA SR2E18RT2 CG; 2010/2010; CINZA")</f>
      </c>
      <c r="C67" s="4" t="inlineStr">
        <is>
          <t>Não vendido</t>
        </is>
      </c>
      <c r="D67" s="4" t="inlineStr">
        <is>
          <t>34</t>
        </is>
      </c>
      <c r="E67" s="5" t="inlineStr">
        <is>
          <t>37.000,00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=HYPERLINK("https://www.leilaoonline.com.br/lote/detalhe/111721", "362")</f>
      </c>
      <c r="B68" s="4" t="s">
        <f>=HYPERLINK("https://www.leilaoonline.com.br/lote/detalhe/111721", "veja o vídeo!! JTA/SUZUKI GSXR1000; 2009/2009; BRANCA; GASOLINA; COM ACESSÓRIOS - FUNCIONANDO")</f>
      </c>
      <c r="C68" s="4" t="inlineStr">
        <is>
          <t>Não vendido</t>
        </is>
      </c>
      <c r="D68" s="4" t="inlineStr">
        <is>
          <t>12</t>
        </is>
      </c>
      <c r="E68" s="5" t="inlineStr">
        <is>
          <t>18.750,00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=HYPERLINK("https://www.leilaoonline.com.br/lote/detalhe/111719", "363")</f>
      </c>
      <c r="B69" s="4" t="s">
        <f>=HYPERLINK("https://www.leilaoonline.com.br/lote/detalhe/111719", "CAMINHÃO 7110; 1990/1990; CINZA; DIESEL; TURBINADO, PLATAFORMA, REDUTOR E ASA DELTA - FUNCIONANDO")</f>
      </c>
      <c r="C69" s="4" t="inlineStr">
        <is>
          <t>Não vendido</t>
        </is>
      </c>
      <c r="D69" s="4" t="inlineStr">
        <is>
          <t>110</t>
        </is>
      </c>
      <c r="E69" s="5" t="inlineStr">
        <is>
          <t>61.000,00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=HYPERLINK("https://www.leilaoonline.com.br/lote/detalhe/111718", "364")</f>
      </c>
      <c r="B70" s="4" t="s">
        <f>=HYPERLINK("https://www.leilaoonline.com.br/lote/detalhe/111718", "veja o vídeo!! CAMINHÃO FORD/CARGO 1933 TL; 2012/2013; BRANCA; DIESEL; CABINE ESTENDIDA")</f>
      </c>
      <c r="C70" s="4" t="inlineStr">
        <is>
          <t>Não vendido</t>
        </is>
      </c>
      <c r="D70" s="4" t="inlineStr">
        <is>
          <t>8</t>
        </is>
      </c>
      <c r="E70" s="5" t="inlineStr">
        <is>
          <t>19.750,00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=HYPERLINK("https://www.leilaoonline.com.br/lote/detalhe/111723", "365")</f>
      </c>
      <c r="B71" s="4" t="s">
        <f>=HYPERLINK("https://www.leilaoonline.com.br/lote/detalhe/111723", "VW/SAVEIRO 1.6 CE; 2011/2011; BRANCA; ALCO./GASOL. - FUNCIONANDO")</f>
      </c>
      <c r="C71" s="4" t="inlineStr">
        <is>
          <t>Não vendido</t>
        </is>
      </c>
      <c r="D71" s="4" t="inlineStr">
        <is>
          <t>11</t>
        </is>
      </c>
      <c r="E71" s="5" t="inlineStr">
        <is>
          <t>17.000,00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=HYPERLINK("https://www.leilaoonline.com.br/lote/detalhe/111720", "366")</f>
      </c>
      <c r="B72" s="4" t="s">
        <f>=HYPERLINK("https://www.leilaoonline.com.br/lote/detalhe/111720", "IMP/GM SILVERADO; 1997/1997; BRANCA; DIESEL; TURBO - FUNCIONANDO")</f>
      </c>
      <c r="C72" s="4" t="inlineStr">
        <is>
          <t>Não vendido</t>
        </is>
      </c>
      <c r="D72" s="4" t="inlineStr">
        <is>
          <t>51</t>
        </is>
      </c>
      <c r="E72" s="5" t="inlineStr">
        <is>
          <t>33.000,00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=HYPERLINK("https://www.leilaoonline.com.br/lote/detalhe/111726", "367")</f>
      </c>
      <c r="B73" s="4" t="s">
        <f>=HYPERLINK("https://www.leilaoonline.com.br/lote/detalhe/111726", "MIA/MITSUBISHI L200 4X2; 1995/1995; PRATA; DIESEL; COM RÁDIO AMADOR - FUNCIONANDO")</f>
      </c>
      <c r="C73" s="4" t="inlineStr">
        <is>
          <t>Não vendido</t>
        </is>
      </c>
      <c r="D73" s="4" t="inlineStr">
        <is>
          <t>54</t>
        </is>
      </c>
      <c r="E73" s="5" t="inlineStr">
        <is>
          <t>14.250,00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=HYPERLINK("https://www.leilaoonline.com.br/lote/detalhe/111725", "368")</f>
      </c>
      <c r="B74" s="4" t="s">
        <f>=HYPERLINK("https://www.leilaoonline.com.br/lote/detalhe/111725", "VW/VW FUSCA 1300; 1973/1973; MARROM; GASOLINA ")</f>
      </c>
      <c r="C74" s="4" t="inlineStr">
        <is>
          <t>Não vendido</t>
        </is>
      </c>
      <c r="D74" s="4" t="inlineStr">
        <is>
          <t>11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=HYPERLINK("https://www.leilaoonline.com.br/lote/detalhe/111724", "369")</f>
      </c>
      <c r="B75" s="4" t="s">
        <f>=HYPERLINK("https://www.leilaoonline.com.br/lote/detalhe/111724", "CAMINHÃO MERCEDES BENZ/L 2013; 1977/1977; AZUL; DIESEL; TURBINADO - FUNCIONANDO")</f>
      </c>
      <c r="C75" s="4" t="inlineStr">
        <is>
          <t>Não vendido</t>
        </is>
      </c>
      <c r="D75" s="4" t="inlineStr">
        <is>
          <t>36</t>
        </is>
      </c>
      <c r="E75" s="5" t="inlineStr">
        <is>
          <t>45.000,00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=HYPERLINK("https://www.leilaoonline.com.br/lote/detalhe/111727", "370")</f>
      </c>
      <c r="B76" s="4" t="s">
        <f>=HYPERLINK("https://www.leilaoonline.com.br/lote/detalhe/111727", "CAMINHÃO MERCEDES BENZ 1113; 1969/1969; VERDE; DIESEL - FUNCIONANDO")</f>
      </c>
      <c r="C76" s="4" t="inlineStr">
        <is>
          <t>Não vendido</t>
        </is>
      </c>
      <c r="D76" s="4" t="inlineStr">
        <is>
          <t>47</t>
        </is>
      </c>
      <c r="E76" s="5" t="inlineStr">
        <is>
          <t>26.000,00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=HYPERLINK("https://www.leilaoonline.com.br/lote/detalhe/111728", "371")</f>
      </c>
      <c r="B77" s="4" t="s">
        <f>=HYPERLINK("https://www.leilaoonline.com.br/lote/detalhe/111728", "FORD/F4000 BOIADEIRA; 1980/1980; BRANCA; DIESEL - FUNCIONANDO")</f>
      </c>
      <c r="C77" s="4" t="inlineStr">
        <is>
          <t>Não vendido</t>
        </is>
      </c>
      <c r="D77" s="4" t="inlineStr">
        <is>
          <t>21</t>
        </is>
      </c>
      <c r="E77" s="5" t="inlineStr">
        <is>
          <t>16.000,00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=HYPERLINK("https://www.leilaoonline.com.br/lote/detalhe/111729", "372")</f>
      </c>
      <c r="B78" s="4" t="s">
        <f>=HYPERLINK("https://www.leilaoonline.com.br/lote/detalhe/111729", "CAMINHÃO MERCEDES BENZ/710; 1997/1997; BRANCA; DIESEL; TURBINADO; HIDRÁULICO - FUNCIONANDO")</f>
      </c>
      <c r="C78" s="4" t="inlineStr">
        <is>
          <t>Não vendido</t>
        </is>
      </c>
      <c r="D78" s="4" t="inlineStr">
        <is>
          <t>34</t>
        </is>
      </c>
      <c r="E78" s="5" t="inlineStr">
        <is>
          <t>57.000,00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=HYPERLINK("https://www.leilaoonline.com.br/lote/detalhe/111734", "373")</f>
      </c>
      <c r="B79" s="4" t="s">
        <f>=HYPERLINK("https://www.leilaoonline.com.br/lote/detalhe/111734", "CAMINHÃO M. BENZ/L 1113; 1971/1971; AZUL; DIESEL; TURBINADO")</f>
      </c>
      <c r="C79" s="4" t="inlineStr">
        <is>
          <t>Não vendido</t>
        </is>
      </c>
      <c r="D79" s="4" t="inlineStr">
        <is>
          <t>29</t>
        </is>
      </c>
      <c r="E79" s="5" t="inlineStr">
        <is>
          <t>18.000,00</t>
        </is>
      </c>
      <c r="F79" s="4" t="inlineStr">
        <is>
          <t>1500.00</t>
        </is>
      </c>
    </row>
    <row collapsed="false" customFormat="false" customHeight="false" hidden="false" ht="12.1" outlineLevel="0" r="80">
      <c r="A80" s="5" t="s">
        <f>=HYPERLINK("https://www.leilaoonline.com.br/lote/detalhe/111735", "374")</f>
      </c>
      <c r="B80" s="4" t="s">
        <f>=HYPERLINK("https://www.leilaoonline.com.br/lote/detalhe/111735", "CAMINHÃO M. BENZ/L 1618; 1995/1995; AZUL; DIESEL - FUNCIONANDO")</f>
      </c>
      <c r="C80" s="4" t="inlineStr">
        <is>
          <t>Não vendido</t>
        </is>
      </c>
      <c r="D80" s="4" t="inlineStr">
        <is>
          <t>43</t>
        </is>
      </c>
      <c r="E80" s="5" t="inlineStr">
        <is>
          <t>53.000,00</t>
        </is>
      </c>
      <c r="F8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2026-04-30T23:48:32.00Z</dcterms:created>
  <dc:creator>Tellks Tecnologia</dc:creator>
  <cp:revision>0</cp:revision>
</cp:coreProperties>
</file>