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MBenz GLK CLA 250 C 180 • HRV 20 • Onix • Virtus • Uno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=HYPERLINK("https://www.leilaoonline.com.br/lote/detalhe/112609", "094")</f>
      </c>
      <c r="B11" s="4" t="s">
        <f>=HYPERLINK("https://www.leilaoonline.com.br/lote/detalhe/112609", "VW/SAVEIRO CS ST MB; 2016/2016; BRANCA; ALCO./GASOL. - FUNCIONANDO - FROTA 186")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35.500,00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=HYPERLINK("https://www.leilaoonline.com.br/lote/detalhe/112652", "098")</f>
      </c>
      <c r="B12" s="4" t="s">
        <f>=HYPERLINK("https://www.leilaoonline.com.br/lote/detalhe/112652", "VW/SAVEIRO CD CROSS  MA; 2014/2015; AZUL; ALCO./GASOL. - FUNCIONANDO")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41.250,00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=HYPERLINK("https://www.leilaoonline.com.br/lote/detalhe/112650", "099")</f>
      </c>
      <c r="B13" s="4" t="s">
        <f>=HYPERLINK("https://www.leilaoonline.com.br/lote/detalhe/112650", "veja o vídeo!! CHEVROLET/ONIX 1.4AT LTE; 2017/2018; CINZA; ALCO./GASOL. - FUNCIONANDO")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30.000,00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=HYPERLINK("https://www.leilaoonline.com.br/lote/detalhe/112612", "100")</f>
      </c>
      <c r="B14" s="4" t="s">
        <f>=HYPERLINK("https://www.leilaoonline.com.br/lote/detalhe/112612", "RENAULT/SANDERO EXPRESSION 1.6; 2015/2015; BRANCA; ALCO./GASOL. - FROTA D72")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22.000,00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=HYPERLINK("https://www.leilaoonline.com.br/lote/detalhe/112613", "101")</f>
      </c>
      <c r="B15" s="4" t="s">
        <f>=HYPERLINK("https://www.leilaoonline.com.br/lote/detalhe/112613", "ÔNIBUS MARCOPOLO VOLARE V6 ON; 2006/2006; BRANCA; DIESEL - FROTA 910")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=HYPERLINK("https://www.leilaoonline.com.br/lote/detalhe/112614", "102")</f>
      </c>
      <c r="B16" s="4" t="s">
        <f>=HYPERLINK("https://www.leilaoonline.com.br/lote/detalhe/112614", "CAMINHÃO BAÚ VW 9-160 DRC 4X2; 2012/2013; BRANCA; DIESEL - FROTA 245")</f>
      </c>
      <c r="C16" s="4" t="inlineStr">
        <is>
          <t>Não vendido</t>
        </is>
      </c>
      <c r="D16" s="4" t="inlineStr">
        <is>
          <t>62</t>
        </is>
      </c>
      <c r="E16" s="5" t="inlineStr">
        <is>
          <t>110.500,00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=HYPERLINK("https://www.leilaoonline.com.br/lote/detalhe/112648", "103")</f>
      </c>
      <c r="B17" s="4" t="s">
        <f>=HYPERLINK("https://www.leilaoonline.com.br/lote/detalhe/112648", "VW/VIRTUS CL AD; 2018/2018; CINZA; ALCO./GASOL. - FUNCIONANDO")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54.500,00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=HYPERLINK("https://www.leilaoonline.com.br/lote/detalhe/112647", "104")</f>
      </c>
      <c r="B18" s="4" t="s">
        <f>=HYPERLINK("https://www.leilaoonline.com.br/lote/detalhe/112647", "HONDA/HR-V LX; 2020/2020; BRANCA; ALCO./GASOL. - FUNCIONANDO")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66.750,00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=HYPERLINK("https://www.leilaoonline.com.br/lote/detalhe/112608", "105")</f>
      </c>
      <c r="B19" s="4" t="s">
        <f>=HYPERLINK("https://www.leilaoonline.com.br/lote/detalhe/112608", "CHEVROLET/S10 LS DS4 4X4; 2017/2018; BRANCA; DIESEL - FUNCIONANDO - FROTA 640")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92.500,00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=HYPERLINK("https://www.leilaoonline.com.br/lote/detalhe/112646", "106")</f>
      </c>
      <c r="B20" s="4" t="s">
        <f>=HYPERLINK("https://www.leilaoonline.com.br/lote/detalhe/112646", "veja o vídeo!! I/M. BENZ GLK 300; 2010/2011; PRATA; GASOLINA - APROX. 82.260KM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41.000,00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=HYPERLINK("https://www.leilaoonline.com.br/lote/detalhe/112649", "107")</f>
      </c>
      <c r="B21" s="4" t="s">
        <f>=HYPERLINK("https://www.leilaoonline.com.br/lote/detalhe/112649", "veja o vídeo!! MERCEDES BENZ/C180 FF; 2016/2016; PRETA; ALC./GASOL.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72.000,00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=HYPERLINK("https://www.leilaoonline.com.br/lote/detalhe/112651", "108")</f>
      </c>
      <c r="B22" s="4" t="s">
        <f>=HYPERLINK("https://www.leilaoonline.com.br/lote/detalhe/112651", "veja o vídeo!! CHEVROLET/ONIX 10MT LT1; 2020/2020; PRETA; ALCO./GASOL. - APROX. 7.500 KM - FUNCIONANDO")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42.500,00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=HYPERLINK("https://www.leilaoonline.com.br/lote/detalhe/112977", "109")</f>
      </c>
      <c r="B23" s="4" t="s">
        <f>=HYPERLINK("https://www.leilaoonline.com.br/lote/detalhe/112977", "VW/T CROSS CL TSI AD; 2020/2020; PRETA; ALCO./GASOL.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80.000,00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=HYPERLINK("https://www.leilaoonline.com.br/lote/detalhe/112645", "110")</f>
      </c>
      <c r="B24" s="4" t="s">
        <f>=HYPERLINK("https://www.leilaoonline.com.br/lote/detalhe/112645", "FIAT/UNO VIVACE 1.0; 2015/2016; BRANCA; ALCO./GASOL. - FUNCIONANDO")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26.500,00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=HYPERLINK("https://www.leilaoonline.com.br/lote/detalhe/113079", "111")</f>
      </c>
      <c r="B25" s="4" t="s">
        <f>=HYPERLINK("https://www.leilaoonline.com.br/lote/detalhe/113079", "veja o vídeo!! HONDA/HR-V TOURING; 2021/2021; CINZA; GASOLINA - FUNCIONANDO")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77.000,00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=HYPERLINK("https://www.leilaoonline.com.br/lote/detalhe/113083", "112")</f>
      </c>
      <c r="B26" s="4" t="s">
        <f>=HYPERLINK("https://www.leilaoonline.com.br/lote/detalhe/113083", "veja o vídeo!! I/MMC ECLIPSE CR HPESAWD; 2019/2020; VERMELHA; GASOLINA - FUNCIONANDO")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56.000,00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=HYPERLINK("https://www.leilaoonline.com.br/lote/detalhe/112653", "114")</f>
      </c>
      <c r="B27" s="4" t="s">
        <f>=HYPERLINK("https://www.leilaoonline.com.br/lote/detalhe/112653", "VW/GOL GTS; 1991/1991; VERMELHA; GASOLINA - FUNCIONANDO")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25.500,00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=HYPERLINK("https://www.leilaoonline.com.br/lote/detalhe/113080", "115")</f>
      </c>
      <c r="B28" s="4" t="s">
        <f>=HYPERLINK("https://www.leilaoonline.com.br/lote/detalhe/113080", "veja o vídeo!! HYUNDAI/HB20X 1.6A PREMI; 2019/2019; PRATA; ALCO./GASOL. - FUNCIONANDO")</f>
      </c>
      <c r="C28" s="4" t="inlineStr">
        <is>
          <t>Vendido</t>
        </is>
      </c>
      <c r="D28" s="4" t="inlineStr">
        <is>
          <t>56</t>
        </is>
      </c>
      <c r="E28" s="5" t="inlineStr">
        <is>
          <t>51.500,00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=HYPERLINK("https://www.leilaoonline.com.br/lote/detalhe/112656", "116")</f>
      </c>
      <c r="B29" s="4" t="s">
        <f>=HYPERLINK("https://www.leilaoonline.com.br/lote/detalhe/112656", "veja o vídeo!! I/MERCEDES BENZ C180; 2015/2015; BRANCA; GASOLINA - FUNCIONANDO")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58.500,00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=HYPERLINK("https://www.leilaoonline.com.br/lote/detalhe/112610", "117")</f>
      </c>
      <c r="B30" s="4" t="s">
        <f>=HYPERLINK("https://www.leilaoonline.com.br/lote/detalhe/112610", "NISSAN MARCH 10S; 2018/2019; BRANCA; ALCO./GASOL. - FUNCIONANDO - FROTA 952")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=HYPERLINK("https://www.leilaoonline.com.br/lote/detalhe/112611", "118")</f>
      </c>
      <c r="B31" s="4" t="s">
        <f>=HYPERLINK("https://www.leilaoonline.com.br/lote/detalhe/112611", "veja o vídeo!! FIAT/UNO MILLE ECONOMY; 2009/2010; BRANCA; ALCO./GASOL. - FUNCIONANDO")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10.250,00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=HYPERLINK("https://www.leilaoonline.com.br/lote/detalhe/112666", "119")</f>
      </c>
      <c r="B32" s="4" t="s">
        <f>=HYPERLINK("https://www.leilaoonline.com.br/lote/detalhe/112666", "veja o vídeo!! VW/QUANTUM GL; 1994/1995; VERDE; GASOLINA - FUNCIONANDO")</f>
      </c>
      <c r="C32" s="4" t="inlineStr">
        <is>
          <t>Não vendido</t>
        </is>
      </c>
      <c r="D32" s="4" t="inlineStr">
        <is>
          <t>37</t>
        </is>
      </c>
      <c r="E32" s="5" t="inlineStr">
        <is>
          <t>9.250,00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=HYPERLINK("https://www.leilaoonline.com.br/lote/detalhe/112655", "120")</f>
      </c>
      <c r="B33" s="4" t="s">
        <f>=HYPERLINK("https://www.leilaoonline.com.br/lote/detalhe/112655", "veja o vídeo!! FORD/ECOSPORT XLT1.6FLEX; 2008/2008; PRETA; ALCO./GASOL. - FUNCIONANDO")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22.000,00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=HYPERLINK("https://www.leilaoonline.com.br/lote/detalhe/112665", "121")</f>
      </c>
      <c r="B34" s="4" t="s">
        <f>=HYPERLINK("https://www.leilaoonline.com.br/lote/detalhe/112665", "veja o vídeo!! I/FORD FUSION AWD GTDI B; 2015/2015; BRANCA; GASOLINA -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50.500,00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=HYPERLINK("https://www.leilaoonline.com.br/lote/detalhe/112658", "122")</f>
      </c>
      <c r="B35" s="4" t="s">
        <f>=HYPERLINK("https://www.leilaoonline.com.br/lote/detalhe/112658", "veja o vídeo!! HONDA/CITY EX CVT; 2017/2017; PRETA; ALCO./GASOL. - FUNCIONANDO")</f>
      </c>
      <c r="C35" s="4" t="inlineStr">
        <is>
          <t>Não vendido</t>
        </is>
      </c>
      <c r="D35" s="4" t="inlineStr">
        <is>
          <t>81</t>
        </is>
      </c>
      <c r="E35" s="5" t="inlineStr">
        <is>
          <t>47.500,00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=HYPERLINK("https://www.leilaoonline.com.br/lote/detalhe/112657", "124")</f>
      </c>
      <c r="B36" s="4" t="s">
        <f>=HYPERLINK("https://www.leilaoonline.com.br/lote/detalhe/112657", "veja o vídeo!! JEEP/RENEGADE SPORT AT; 2016/2016; PRETA; ALCO./GASOL. - FUNCIONANDO")</f>
      </c>
      <c r="C36" s="4" t="inlineStr">
        <is>
          <t>Não vendido</t>
        </is>
      </c>
      <c r="D36" s="4" t="inlineStr">
        <is>
          <t>43</t>
        </is>
      </c>
      <c r="E36" s="5" t="inlineStr">
        <is>
          <t>51.000,00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=HYPERLINK("https://www.leilaoonline.com.br/lote/detalhe/113168", "126")</f>
      </c>
      <c r="B37" s="4" t="s">
        <f>=HYPERLINK("https://www.leilaoonline.com.br/lote/detalhe/113168", "GM/BLAZER COLINA 4X4; 2005/2005; BRANCA; DIESEL - FUNCIONANDO")</f>
      </c>
      <c r="C37" s="4" t="inlineStr">
        <is>
          <t>Não vendido</t>
        </is>
      </c>
      <c r="D37" s="4" t="inlineStr">
        <is>
          <t>44</t>
        </is>
      </c>
      <c r="E37" s="5" t="inlineStr">
        <is>
          <t>25.500,00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=HYPERLINK("https://www.leilaoonline.com.br/lote/detalhe/112662", "127")</f>
      </c>
      <c r="B38" s="4" t="s">
        <f>=HYPERLINK("https://www.leilaoonline.com.br/lote/detalhe/112662", "veja o vídeo!! HONDA/CITY EXL CVT; 2015/2015; CINZA; ALCO./GASOL. - FUNCIONANDO")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42.000,00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=HYPERLINK("https://www.leilaoonline.com.br/lote/detalhe/113084", "128")</f>
      </c>
      <c r="B39" s="4" t="s">
        <f>=HYPERLINK("https://www.leilaoonline.com.br/lote/detalhe/113084", "veja o vídeo!! HONDA/CITY EXL CVT; 2015/2015; CINZA; ALCO./GASOL. - FUNCIONANDO")</f>
      </c>
      <c r="C39" s="4" t="inlineStr">
        <is>
          <t>Vendido</t>
        </is>
      </c>
      <c r="D39" s="4" t="inlineStr">
        <is>
          <t>20</t>
        </is>
      </c>
      <c r="E39" s="5" t="inlineStr">
        <is>
          <t>44.000,00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=HYPERLINK("https://www.leilaoonline.com.br/lote/detalhe/112660", "129")</f>
      </c>
      <c r="B40" s="4" t="s">
        <f>=HYPERLINK("https://www.leilaoonline.com.br/lote/detalhe/112660", "veja o vídeo!! VW/VIRTUS CL AD; 2018/2018; PRATA; ALCO./GASOL. - FUNCIONANDO")</f>
      </c>
      <c r="C40" s="4" t="inlineStr">
        <is>
          <t>Não vendido</t>
        </is>
      </c>
      <c r="D40" s="4" t="inlineStr">
        <is>
          <t>76</t>
        </is>
      </c>
      <c r="E40" s="5" t="inlineStr">
        <is>
          <t>53.000,00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=HYPERLINK("https://www.leilaoonline.com.br/lote/detalhe/112619", "130")</f>
      </c>
      <c r="B41" s="4" t="s">
        <f>=HYPERLINK("https://www.leilaoonline.com.br/lote/detalhe/112619", "FIAT MOBI LIKE; 2018/2019; BRANCA; ALCO./GASOL. - FUNCIONANDO - FROTA 944")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=HYPERLINK("https://www.leilaoonline.com.br/lote/detalhe/112620", "131")</f>
      </c>
      <c r="B42" s="4" t="s">
        <f>=HYPERLINK("https://www.leilaoonline.com.br/lote/detalhe/112620", "CITROEN C3 GLX 14 FLEX; 2009/2010; PRETA; ALCO./GASOL. - FUNCIONANDO - FROTA 634.")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11.500,00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=HYPERLINK("https://www.leilaoonline.com.br/lote/detalhe/112663", "132")</f>
      </c>
      <c r="B43" s="4" t="s">
        <f>=HYPERLINK("https://www.leilaoonline.com.br/lote/detalhe/112663", "veja o vídeo!! I/HONDA CR-V LX; 2010/2010; PRETA; GASOLINA - FUNCIONANDO")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24.500,00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=HYPERLINK("https://www.leilaoonline.com.br/lote/detalhe/112617", "134")</f>
      </c>
      <c r="B44" s="4" t="s">
        <f>=HYPERLINK("https://www.leilaoonline.com.br/lote/detalhe/112617", "FIAT/WEEKEND ADVENTURE; 2014/2015; PRATA; ALCO./GASOL. - FROTA E49")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=HYPERLINK("https://www.leilaoonline.com.br/lote/detalhe/112661", "135")</f>
      </c>
      <c r="B45" s="4" t="s">
        <f>=HYPERLINK("https://www.leilaoonline.com.br/lote/detalhe/112661", "veja o vídeo!! VW/FUSCA; 1983/1983; VERMELHA; GASOLINA - FUNCIONANDO")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14.850,00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=HYPERLINK("https://www.leilaoonline.com.br/lote/detalhe/112664", "136")</f>
      </c>
      <c r="B46" s="4" t="s">
        <f>=HYPERLINK("https://www.leilaoonline.com.br/lote/detalhe/112664", "veja o vídeo!! I/M. BENZ 515CDISPRINTERM; 2014/2015; PRATA; DIESEL - FUNCIONANDO")</f>
      </c>
      <c r="C46" s="4" t="inlineStr">
        <is>
          <t>Vendido</t>
        </is>
      </c>
      <c r="D46" s="4" t="inlineStr">
        <is>
          <t>38</t>
        </is>
      </c>
      <c r="E46" s="5" t="inlineStr">
        <is>
          <t>100.500,00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=HYPERLINK("https://www.leilaoonline.com.br/lote/detalhe/112659", "137")</f>
      </c>
      <c r="B47" s="4" t="s">
        <f>=HYPERLINK("https://www.leilaoonline.com.br/lote/detalhe/112659", " veja o vídeo!! HONDA/FIT EX; 2008/2008; BRANCA; GASOLINA - FUNCIONANDO")</f>
      </c>
      <c r="C47" s="4" t="inlineStr">
        <is>
          <t>Não vendido</t>
        </is>
      </c>
      <c r="D47" s="4" t="inlineStr">
        <is>
          <t>41</t>
        </is>
      </c>
      <c r="E47" s="5" t="inlineStr">
        <is>
          <t>22.500,00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=HYPERLINK("https://www.leilaoonline.com.br/lote/detalhe/112667", "138")</f>
      </c>
      <c r="B48" s="4" t="s">
        <f>=HYPERLINK("https://www.leilaoonline.com.br/lote/detalhe/112667", "HONDA/FIT EXL CVT; 2014/2015; VERMELHA; ALCO./GASOL. - FUNCIONANDO")</f>
      </c>
      <c r="C48" s="4" t="inlineStr">
        <is>
          <t>Não vendido</t>
        </is>
      </c>
      <c r="D48" s="4" t="inlineStr">
        <is>
          <t>31</t>
        </is>
      </c>
      <c r="E48" s="5" t="inlineStr">
        <is>
          <t>36.500,00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=HYPERLINK("https://www.leilaoonline.com.br/lote/detalhe/112616", "139")</f>
      </c>
      <c r="B49" s="4" t="s">
        <f>=HYPERLINK("https://www.leilaoonline.com.br/lote/detalhe/112616", "FIORINO HD WK E; 2018/2019; BRANCA; ALCO./GASOL. - FUNCIONANDO")</f>
      </c>
      <c r="C49" s="4" t="inlineStr">
        <is>
          <t>Não vendido</t>
        </is>
      </c>
      <c r="D49" s="4" t="inlineStr">
        <is>
          <t>32</t>
        </is>
      </c>
      <c r="E49" s="5" t="inlineStr">
        <is>
          <t>37.500,00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=HYPERLINK("https://www.leilaoonline.com.br/lote/detalhe/112654", "143")</f>
      </c>
      <c r="B50" s="4" t="s">
        <f>=HYPERLINK("https://www.leilaoonline.com.br/lote/detalhe/112654", "veja o vídeo!! VW/FOX 1.0; 2007/2008; PRATA; ALCO./GASOL. - FUNCIONANDO")</f>
      </c>
      <c r="C50" s="4" t="inlineStr">
        <is>
          <t>Não vendido</t>
        </is>
      </c>
      <c r="D50" s="4" t="inlineStr">
        <is>
          <t>33</t>
        </is>
      </c>
      <c r="E50" s="5" t="inlineStr">
        <is>
          <t>14.750,00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=HYPERLINK("https://www.leilaoonline.com.br/lote/detalhe/112621", "144")</f>
      </c>
      <c r="B51" s="4" t="s">
        <f>=HYPERLINK("https://www.leilaoonline.com.br/lote/detalhe/112621", "CAMINHÃO IVECO TRAKKER 720T42TN; 2009/2010; BRANCA; DIESEL; SEM CÂMBIO - FROTA G65")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=HYPERLINK("https://www.leilaoonline.com.br/lote/detalhe/112672", "146")</f>
      </c>
      <c r="B52" s="4" t="s">
        <f>=HYPERLINK("https://www.leilaoonline.com.br/lote/detalhe/112672", "GM/CLASSIC LIFE; 2004/2005; CINZA; ALCOOL - FUNCIONANDO")</f>
      </c>
      <c r="C52" s="4" t="inlineStr">
        <is>
          <t>Não vendido</t>
        </is>
      </c>
      <c r="D52" s="4" t="inlineStr">
        <is>
          <t>24</t>
        </is>
      </c>
      <c r="E52" s="5" t="inlineStr">
        <is>
          <t>9.000,00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=HYPERLINK("https://www.leilaoonline.com.br/lote/detalhe/112626", "152")</f>
      </c>
      <c r="B53" s="4" t="s">
        <f>=HYPERLINK("https://www.leilaoonline.com.br/lote/detalhe/112626", "VW/FOX 1.0; 2006/2006; CINZA; ALCO./GASOL. - FUNCIONANDO")</f>
      </c>
      <c r="C53" s="4" t="inlineStr">
        <is>
          <t>Não vendido</t>
        </is>
      </c>
      <c r="D53" s="4" t="inlineStr">
        <is>
          <t>7</t>
        </is>
      </c>
      <c r="E53" s="5" t="inlineStr">
        <is>
          <t>4.250,00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=HYPERLINK("https://www.leilaoonline.com.br/lote/detalhe/112634", "153")</f>
      </c>
      <c r="B54" s="4" t="s">
        <f>=HYPERLINK("https://www.leilaoonline.com.br/lote/detalhe/112634", "veja o vídeo!! FIAT/SIENA ELX FLEX; 2005/2006; PRATA; ALCO./GASOL. - FUNCIONANDO")</f>
      </c>
      <c r="C54" s="4" t="inlineStr">
        <is>
          <t>Não vendido</t>
        </is>
      </c>
      <c r="D54" s="4" t="inlineStr">
        <is>
          <t>20</t>
        </is>
      </c>
      <c r="E54" s="5" t="inlineStr">
        <is>
          <t>13.000,00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=HYPERLINK("https://www.leilaoonline.com.br/lote/detalhe/112845", "155")</f>
      </c>
      <c r="B55" s="4" t="s">
        <f>=HYPERLINK("https://www.leilaoonline.com.br/lote/detalhe/112845", "CAMINHÃO CARGO 1722E; 2006/2006; CONSTA NO DOC. MECÂNICA OPERACIONAL - FUNCIONANDO - FROTA 05")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55.500,00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=HYPERLINK("https://www.leilaoonline.com.br/lote/detalhe/112846", "156")</f>
      </c>
      <c r="B56" s="4" t="s">
        <f>=HYPERLINK("https://www.leilaoonline.com.br/lote/detalhe/112846", "CAMINHÃO CARGO 1722E; 2006/2006; CONSTA NO DOC. MECÂNICA OPERACIONAL - FUNCIONANDO - FROTA 07")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55.500,00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=HYPERLINK("https://www.leilaoonline.com.br/lote/detalhe/113085", "157")</f>
      </c>
      <c r="B57" s="4" t="s">
        <f>=HYPERLINK("https://www.leilaoonline.com.br/lote/detalhe/113085", "CAMINHÃO FORD CARGO 1722 CN; 2011/2012; BRANCO; DIESEL; COM COMPACTADOR DE LIXO - FUNCIONANDO - FROTA A12")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75.000,00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=HYPERLINK("https://www.leilaoonline.com.br/lote/detalhe/112670", "159")</f>
      </c>
      <c r="B58" s="4" t="s">
        <f>=HYPERLINK("https://www.leilaoonline.com.br/lote/detalhe/112670", "HONDA/FIT LXL; 2003/2004; CINZA; GASOLINA - FUNCIONANDO")</f>
      </c>
      <c r="C58" s="4" t="inlineStr">
        <is>
          <t>Não vendido</t>
        </is>
      </c>
      <c r="D58" s="4" t="inlineStr">
        <is>
          <t>49</t>
        </is>
      </c>
      <c r="E58" s="5" t="inlineStr">
        <is>
          <t>15.000,00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=HYPERLINK("https://www.leilaoonline.com.br/lote/detalhe/112673", "161")</f>
      </c>
      <c r="B59" s="4" t="s">
        <f>=HYPERLINK("https://www.leilaoonline.com.br/lote/detalhe/112673", "VW/SANTANA CL; 1988/1988; CINZA; ALCOOL - FUNCIONANDO")</f>
      </c>
      <c r="C59" s="4" t="inlineStr">
        <is>
          <t>Não vendido</t>
        </is>
      </c>
      <c r="D59" s="4" t="inlineStr">
        <is>
          <t>17</t>
        </is>
      </c>
      <c r="E59" s="5" t="inlineStr">
        <is>
          <t>3.550,00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=HYPERLINK("https://www.leilaoonline.com.br/lote/detalhe/112625", "164")</f>
      </c>
      <c r="B60" s="4" t="s">
        <f>=HYPERLINK("https://www.leilaoonline.com.br/lote/detalhe/112625", "VW/ÔNIBUS; INDUSCAR APACHE, 2006/2006, BRANCO, DIESEL, FROTA 128 - FUNCIONANDO")</f>
      </c>
      <c r="C60" s="4" t="inlineStr">
        <is>
          <t>Não vendido</t>
        </is>
      </c>
      <c r="D60" s="4" t="inlineStr">
        <is>
          <t>7</t>
        </is>
      </c>
      <c r="E60" s="5" t="inlineStr">
        <is>
          <t>15.250,00</t>
        </is>
      </c>
      <c r="F60" s="4" t="inlineStr">
        <is>
          <t>1250.00</t>
        </is>
      </c>
    </row>
    <row collapsed="false" customFormat="false" customHeight="false" hidden="false" ht="12.1" outlineLevel="0" r="61">
      <c r="A61" s="5" t="s">
        <f>=HYPERLINK("https://www.leilaoonline.com.br/lote/detalhe/112970", "170")</f>
      </c>
      <c r="B61" s="4" t="s">
        <f>=HYPERLINK("https://www.leilaoonline.com.br/lote/detalhe/112970", "VW/KOMBI; 2006/2006; BRANCA; ALCO./GASOL. - FROTA J80")</f>
      </c>
      <c r="C61" s="4" t="inlineStr">
        <is>
          <t>Não vendido</t>
        </is>
      </c>
      <c r="D61" s="4" t="inlineStr">
        <is>
          <t>5</t>
        </is>
      </c>
      <c r="E61" s="5" t="inlineStr">
        <is>
          <t>5.250,00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=HYPERLINK("https://www.leilaoonline.com.br/lote/detalhe/112631", "175")</f>
      </c>
      <c r="B62" s="4" t="s">
        <f>=HYPERLINK("https://www.leilaoonline.com.br/lote/detalhe/112631", "VW/BRASILIA; 1977/1977; VERMELHA - FUNCIONANDO - FROTA 582")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=HYPERLINK("https://www.leilaoonline.com.br/lote/detalhe/112671", "180")</f>
      </c>
      <c r="B63" s="4" t="s">
        <f>=HYPERLINK("https://www.leilaoonline.com.br/lote/detalhe/112671", "I/PEUGEOT 20/HB XR; 2012/2012; AZUL; ALCO./GASOL. - FUNCIONANDO")</f>
      </c>
      <c r="C63" s="4" t="inlineStr">
        <is>
          <t>Não vendido</t>
        </is>
      </c>
      <c r="D63" s="4" t="inlineStr">
        <is>
          <t>16</t>
        </is>
      </c>
      <c r="E63" s="5" t="inlineStr">
        <is>
          <t>12.000,00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=HYPERLINK("https://www.leilaoonline.com.br/lote/detalhe/112627", "203")</f>
      </c>
      <c r="B64" s="4" t="s">
        <f>=HYPERLINK("https://www.leilaoonline.com.br/lote/detalhe/112627", "VW/GOL 1.0 GIV; 2009/2010; BRANCO; ALCO./GASOL. - FUNCIONANDO - FROTA 292")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7.000,00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=HYPERLINK("https://www.leilaoonline.com.br/lote/detalhe/112628", "204")</f>
      </c>
      <c r="B65" s="4" t="s">
        <f>=HYPERLINK("https://www.leilaoonline.com.br/lote/detalhe/112628", "VW/GOL 1.0 GIV; 2009/2010; BRANCO; ALCO./GASOL. - FUNCIONANDO - FROTA 319")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7.250,00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=HYPERLINK("https://www.leilaoonline.com.br/lote/detalhe/112633", "207")</f>
      </c>
      <c r="B66" s="4" t="s">
        <f>=HYPERLINK("https://www.leilaoonline.com.br/lote/detalhe/112633", "veja o vídeo!! FIAT/DUCATO MAXICARGO; 2014/2015; BRANCA; DIESEL - FUNCIONANDO")</f>
      </c>
      <c r="C66" s="4" t="inlineStr">
        <is>
          <t>Vendido</t>
        </is>
      </c>
      <c r="D66" s="4" t="inlineStr">
        <is>
          <t>29</t>
        </is>
      </c>
      <c r="E66" s="5" t="inlineStr">
        <is>
          <t>71.000,00</t>
        </is>
      </c>
      <c r="F66" s="4" t="inlineStr">
        <is>
          <t>1500.00</t>
        </is>
      </c>
    </row>
    <row collapsed="false" customFormat="false" customHeight="false" hidden="false" ht="12.1" outlineLevel="0" r="67">
      <c r="A67" s="5" t="s">
        <f>=HYPERLINK("https://www.leilaoonline.com.br/lote/detalhe/112632", "208")</f>
      </c>
      <c r="B67" s="4" t="s">
        <f>=HYPERLINK("https://www.leilaoonline.com.br/lote/detalhe/112632", "GM/CORSA GL; 1996/1996; VERMELHA; GASOLINA - FUNCIONANDO")</f>
      </c>
      <c r="C67" s="4" t="inlineStr">
        <is>
          <t>Não vendido</t>
        </is>
      </c>
      <c r="D67" s="4" t="inlineStr">
        <is>
          <t>27</t>
        </is>
      </c>
      <c r="E67" s="5" t="inlineStr">
        <is>
          <t>7.300,00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=HYPERLINK("https://www.leilaoonline.com.br/lote/detalhe/112635", "221")</f>
      </c>
      <c r="B68" s="4" t="s">
        <f>=HYPERLINK("https://www.leilaoonline.com.br/lote/detalhe/112635", "CITROEN/JUMPER F35LH 23S; 2012/2013; BRANCA; DIESEL - FUNCIONANDO")</f>
      </c>
      <c r="C68" s="4" t="inlineStr">
        <is>
          <t>Não vendido</t>
        </is>
      </c>
      <c r="D68" s="4" t="inlineStr">
        <is>
          <t>29</t>
        </is>
      </c>
      <c r="E68" s="5" t="inlineStr">
        <is>
          <t>49.000,00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=HYPERLINK("https://www.leilaoonline.com.br/lote/detalhe/112668", "222")</f>
      </c>
      <c r="B69" s="4" t="s">
        <f>=HYPERLINK("https://www.leilaoonline.com.br/lote/detalhe/112668", "veja o vídeo!! I/HYUNDAI ELANTRA GLS; 2012/2013; PRATA; GASOLINA - FUNCIONANDO")</f>
      </c>
      <c r="C69" s="4" t="inlineStr">
        <is>
          <t>Não vendido</t>
        </is>
      </c>
      <c r="D69" s="4" t="inlineStr">
        <is>
          <t>9</t>
        </is>
      </c>
      <c r="E69" s="5" t="inlineStr">
        <is>
          <t>21.800,00</t>
        </is>
      </c>
      <c r="F69" s="4" t="inlineStr">
        <is>
          <t>550.00</t>
        </is>
      </c>
    </row>
    <row collapsed="false" customFormat="false" customHeight="false" hidden="false" ht="12.1" outlineLevel="0" r="70">
      <c r="A70" s="5" t="s">
        <f>=HYPERLINK("https://www.leilaoonline.com.br/lote/detalhe/112669", "226")</f>
      </c>
      <c r="B70" s="4" t="s">
        <f>=HYPERLINK("https://www.leilaoonline.com.br/lote/detalhe/112669", "veja o vídeo!! I/DODGE JOURNEY SXT; 2009/2010; PRATA; GASOLINA - FUNCIONANDO")</f>
      </c>
      <c r="C70" s="4" t="inlineStr">
        <is>
          <t>Não vendido</t>
        </is>
      </c>
      <c r="D70" s="4" t="inlineStr">
        <is>
          <t>26</t>
        </is>
      </c>
      <c r="E70" s="5" t="inlineStr">
        <is>
          <t>18.500,00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=HYPERLINK("https://www.leilaoonline.com.br/lote/detalhe/113167", "229")</f>
      </c>
      <c r="B71" s="4" t="s">
        <f>=HYPERLINK("https://www.leilaoonline.com.br/lote/detalhe/113167", "GM/MONZA GL; 1994/1994; VERMELHA; GASOLINA - FUNCIONANDO")</f>
      </c>
      <c r="C71" s="4" t="inlineStr">
        <is>
          <t>Vendido</t>
        </is>
      </c>
      <c r="D71" s="4" t="inlineStr">
        <is>
          <t>23</t>
        </is>
      </c>
      <c r="E71" s="5" t="inlineStr">
        <is>
          <t>6.400,00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=HYPERLINK("https://www.leilaoonline.com.br/lote/detalhe/112637", "234")</f>
      </c>
      <c r="B72" s="4" t="s">
        <f>=HYPERLINK("https://www.leilaoonline.com.br/lote/detalhe/112637", "FORD F350 G; 2010/2010; DIESEL; BRANCA; EQUIP. CAÇAMBA BASC. HIDR.; CAP. APROX. 3,5M3")</f>
      </c>
      <c r="C72" s="4" t="inlineStr">
        <is>
          <t>Não vendido</t>
        </is>
      </c>
      <c r="D72" s="4" t="inlineStr">
        <is>
          <t>8</t>
        </is>
      </c>
      <c r="E72" s="5" t="inlineStr">
        <is>
          <t>43.500,00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=HYPERLINK("https://www.leilaoonline.com.br/lote/detalhe/112676", "239")</f>
      </c>
      <c r="B73" s="4" t="s">
        <f>=HYPERLINK("https://www.leilaoonline.com.br/lote/detalhe/112676", "veja o vídeo!! VW/GOL GTS; 1993/1994; AZUL; ALCOOL - FUNCIONANDO")</f>
      </c>
      <c r="C73" s="4" t="inlineStr">
        <is>
          <t>Não vendido</t>
        </is>
      </c>
      <c r="D73" s="4" t="inlineStr">
        <is>
          <t>35</t>
        </is>
      </c>
      <c r="E73" s="5" t="inlineStr">
        <is>
          <t>22.000,00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=HYPERLINK("https://www.leilaoonline.com.br/lote/detalhe/112674", "240")</f>
      </c>
      <c r="B74" s="4" t="s">
        <f>=HYPERLINK("https://www.leilaoonline.com.br/lote/detalhe/112674", "veja o vídeo!! VW/GOL CL 1.8; 1992/1993; PRATA; ALCOOL; TURBO LEGALIZADO - FUNCIONANDO")</f>
      </c>
      <c r="C74" s="4" t="inlineStr">
        <is>
          <t>Não vendido</t>
        </is>
      </c>
      <c r="D74" s="4" t="inlineStr">
        <is>
          <t>19</t>
        </is>
      </c>
      <c r="E74" s="5" t="inlineStr">
        <is>
          <t>16.750,00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=HYPERLINK("https://www.leilaoonline.com.br/lote/detalhe/112675", "257")</f>
      </c>
      <c r="B75" s="4" t="s">
        <f>=HYPERLINK("https://www.leilaoonline.com.br/lote/detalhe/112675", "veja o vídeo!! VW/GOL CL; 1988/1988; AZUL; ALCOOL - FUNCIONANDO")</f>
      </c>
      <c r="C75" s="4" t="inlineStr">
        <is>
          <t>Não vendido</t>
        </is>
      </c>
      <c r="D75" s="4" t="inlineStr">
        <is>
          <t>13</t>
        </is>
      </c>
      <c r="E75" s="5" t="inlineStr">
        <is>
          <t>11.500,00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=HYPERLINK("https://www.leilaoonline.com.br/lote/detalhe/112636", "503")</f>
      </c>
      <c r="B76" s="4" t="s">
        <f>=HYPERLINK("https://www.leilaoonline.com.br/lote/detalhe/112636", "veja o vídeo!! CAMINHÃO MERCEDES BENZ/712 C; C/ELETRÔNICO PLATAFORMA HIDRÁULICA GUINCHO; 2002/2002; AZUL; DIESEL - FUNCIONANDO")</f>
      </c>
      <c r="C76" s="4" t="inlineStr">
        <is>
          <t>Não vendido</t>
        </is>
      </c>
      <c r="D76" s="4" t="inlineStr">
        <is>
          <t>27</t>
        </is>
      </c>
      <c r="E76" s="5" t="inlineStr">
        <is>
          <t>70.000,00</t>
        </is>
      </c>
      <c r="F76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2026-08-05T16:53:46.00Z</dcterms:created>
  <dc:creator>Tellks Tecnologia</dc:creator>
  <cp:revision>0</cp:revision>
</cp:coreProperties>
</file>