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• Misturadores • Motores • Compressores • Redutores de Velocidade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27/01/2022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=HYPERLINK("https://www.leilaoonline.com.br/lote/detalhe/114627", "001")</f>
      </c>
      <c r="B11" s="4" t="s">
        <f>=HYPERLINK("https://www.leilaoonline.com.br/lote/detalhe/114627", "MOTOR WEG 250HP 1700RPM 220/380/440V")</f>
      </c>
      <c r="C11" s="4" t="inlineStr">
        <is>
          <t>Não vendido</t>
        </is>
      </c>
      <c r="D11" s="4" t="inlineStr">
        <is>
          <t>22</t>
        </is>
      </c>
      <c r="E11" s="5" t="inlineStr">
        <is>
          <t>19.050,00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=HYPERLINK("https://www.leilaoonline.com.br/lote/detalhe/113544", "004")</f>
      </c>
      <c r="B12" s="4" t="s">
        <f>=HYPERLINK("https://www.leilaoonline.com.br/lote/detalhe/113544", "MOTO-FREIO WEG 30HP WMINING PREMIUM")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6.500,00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=HYPERLINK("https://www.leilaoonline.com.br/lote/detalhe/113545", "009")</f>
      </c>
      <c r="B13" s="4" t="s">
        <f>=HYPERLINK("https://www.leilaoonline.com.br/lote/detalhe/113545", "MOTOR WEG 40HP 1700RPM WMINING PREMIUM")</f>
      </c>
      <c r="C13" s="4" t="inlineStr">
        <is>
          <t>Não vendido</t>
        </is>
      </c>
      <c r="D13" s="4" t="inlineStr">
        <is>
          <t>21</t>
        </is>
      </c>
      <c r="E13" s="5" t="inlineStr">
        <is>
          <t>3.000,00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=HYPERLINK("https://www.leilaoonline.com.br/lote/detalhe/113557", "010")</f>
      </c>
      <c r="B14" s="4" t="s">
        <f>=HYPERLINK("https://www.leilaoonline.com.br/lote/detalhe/113557", "MOTOR WEG 20HP 1700RPM W22 PREMIUM")</f>
      </c>
      <c r="C14" s="4" t="inlineStr">
        <is>
          <t>Não vendido</t>
        </is>
      </c>
      <c r="D14" s="4" t="inlineStr">
        <is>
          <t>18</t>
        </is>
      </c>
      <c r="E14" s="5" t="inlineStr">
        <is>
          <t>2.700,00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=HYPERLINK("https://www.leilaoonline.com.br/lote/detalhe/113551", "019")</f>
      </c>
      <c r="B15" s="4" t="s">
        <f>=HYPERLINK("https://www.leilaoonline.com.br/lote/detalhe/113551", "FREIO ELETROMAGNÉTICO A DISCO EMH FDE 50")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=HYPERLINK("https://www.leilaoonline.com.br/lote/detalhe/113552", "021")</f>
      </c>
      <c r="B16" s="4" t="s">
        <f>=HYPERLINK("https://www.leilaoonline.com.br/lote/detalhe/113552", "RODA COMPONENTE 680X230X300MM; APLICAÇÃO: CARREGADOR DE NAVIO; SUBAPLICAÇÃO: TRUCK DE TRANSLAÇÃO (2 UNIDADES)")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=HYPERLINK("https://www.leilaoonline.com.br/lote/detalhe/113554", "022")</f>
      </c>
      <c r="B17" s="4" t="s">
        <f>=HYPERLINK("https://www.leilaoonline.com.br/lote/detalhe/113554", "RODA COMPONENTE 680X230X300MM; APLICAÇÃO: CARREGADOR DE NAVIO; SUBAPLICAÇÃO: TRUCK DE TRANSLAÇÃO (2 UNIDADES)")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=HYPERLINK("https://www.leilaoonline.com.br/lote/detalhe/113555", "023")</f>
      </c>
      <c r="B18" s="4" t="s">
        <f>=HYPERLINK("https://www.leilaoonline.com.br/lote/detalhe/113555", "RODA COMPONENTE 680X230X300MM; APLICAÇÃO: CARREGADOR DE NAVIO; SUBAPLICAÇÃO: TRUCK DE TRANSLAÇÃO (2 UNIDADES)")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=HYPERLINK("https://www.leilaoonline.com.br/lote/detalhe/113556", "025")</f>
      </c>
      <c r="B19" s="4" t="s">
        <f>=HYPERLINK("https://www.leilaoonline.com.br/lote/detalhe/113556", "ESTUFA COM 2 COMPARTIMENTOS DE MEDIDA: 110X105X100CM")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=HYPERLINK("https://www.leilaoonline.com.br/lote/detalhe/113558", "026")</f>
      </c>
      <c r="B20" s="4" t="s">
        <f>=HYPERLINK("https://www.leilaoonline.com.br/lote/detalhe/113558", "ESTUFA COM 2 COMPARTIMENTOS DE MEDIDA: 110X105X100CM")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=HYPERLINK("https://www.leilaoonline.com.br/lote/detalhe/113559", "027")</f>
      </c>
      <c r="B21" s="4" t="s">
        <f>=HYPERLINK("https://www.leilaoonline.com.br/lote/detalhe/113559", "ESTUFA 280X140X200CM")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=HYPERLINK("https://www.leilaoonline.com.br/lote/detalhe/113560", "028")</f>
      </c>
      <c r="B22" s="4" t="s">
        <f>=HYPERLINK("https://www.leilaoonline.com.br/lote/detalhe/113560", "BOMBA SUBMERSÍVEL")</f>
      </c>
      <c r="C22" s="4" t="inlineStr">
        <is>
          <t>Vendido</t>
        </is>
      </c>
      <c r="D22" s="4" t="inlineStr">
        <is>
          <t>5</t>
        </is>
      </c>
      <c r="E22" s="5" t="inlineStr">
        <is>
          <t>400,00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=HYPERLINK("https://www.leilaoonline.com.br/lote/detalhe/113561", "029")</f>
      </c>
      <c r="B23" s="4" t="s">
        <f>=HYPERLINK("https://www.leilaoonline.com.br/lote/detalhe/113561", "BOMBA SUBMERSÍVEL AÇO INÓX")</f>
      </c>
      <c r="C23" s="4" t="inlineStr">
        <is>
          <t>Vendido</t>
        </is>
      </c>
      <c r="D23" s="4" t="inlineStr">
        <is>
          <t>9</t>
        </is>
      </c>
      <c r="E23" s="5" t="inlineStr">
        <is>
          <t>1.000,00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=HYPERLINK("https://www.leilaoonline.com.br/lote/detalhe/113562", "030")</f>
      </c>
      <c r="B24" s="4" t="s">
        <f>=HYPERLINK("https://www.leilaoonline.com.br/lote/detalhe/113562", "BOMBA SUBMERSÍVEL AÇO INÓX")</f>
      </c>
      <c r="C24" s="4" t="inlineStr">
        <is>
          <t>Vendido</t>
        </is>
      </c>
      <c r="D24" s="4" t="inlineStr">
        <is>
          <t>9</t>
        </is>
      </c>
      <c r="E24" s="5" t="inlineStr">
        <is>
          <t>1.000,00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=HYPERLINK("https://www.leilaoonline.com.br/lote/detalhe/113563", "033")</f>
      </c>
      <c r="B25" s="4" t="s">
        <f>=HYPERLINK("https://www.leilaoonline.com.br/lote/detalhe/113563", "CARRINHO PALETEIRO")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=HYPERLINK("https://www.leilaoonline.com.br/lote/detalhe/113564", "040")</f>
      </c>
      <c r="B26" s="4" t="s">
        <f>=HYPERLINK("https://www.leilaoonline.com.br/lote/detalhe/113564", "LOTE COM 1 TAMBOR DE ÓLEO HIDRÁULICO 68 200L USADO E EM CONDIÇÕES DE USO")</f>
      </c>
      <c r="C26" s="4" t="inlineStr">
        <is>
          <t>Não vendido</t>
        </is>
      </c>
      <c r="D26" s="4" t="inlineStr">
        <is>
          <t>6</t>
        </is>
      </c>
      <c r="E26" s="5" t="inlineStr">
        <is>
          <t>1.100,00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=HYPERLINK("https://www.leilaoonline.com.br/lote/detalhe/113565", "045")</f>
      </c>
      <c r="B27" s="4" t="s">
        <f>=HYPERLINK("https://www.leilaoonline.com.br/lote/detalhe/113565", "TROCADOR DE CALOR 114X13CM")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=HYPERLINK("https://www.leilaoonline.com.br/lote/detalhe/113566", "046")</f>
      </c>
      <c r="B28" s="4" t="s">
        <f>=HYPERLINK("https://www.leilaoonline.com.br/lote/detalhe/113566", "TROCADOR DE CALOR 114X13CM")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=HYPERLINK("https://www.leilaoonline.com.br/lote/detalhe/113567", "047")</f>
      </c>
      <c r="B29" s="4" t="s">
        <f>=HYPERLINK("https://www.leilaoonline.com.br/lote/detalhe/113567", "TROCADOR DE CALOR 78X13CM")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=HYPERLINK("https://www.leilaoonline.com.br/lote/detalhe/113568", "048")</f>
      </c>
      <c r="B30" s="4" t="s">
        <f>=HYPERLINK("https://www.leilaoonline.com.br/lote/detalhe/113568", "TROCADOR DE CALOR 78X13CM")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=HYPERLINK("https://www.leilaoonline.com.br/lote/detalhe/113569", "049")</f>
      </c>
      <c r="B31" s="4" t="s">
        <f>=HYPERLINK("https://www.leilaoonline.com.br/lote/detalhe/113569", "TROCADOR DE CALOR 61X13CM")</f>
      </c>
      <c r="C31" s="4" t="inlineStr">
        <is>
          <t>Não vendido</t>
        </is>
      </c>
      <c r="D31" s="4" t="inlineStr">
        <is>
          <t>4</t>
        </is>
      </c>
      <c r="E31" s="5" t="inlineStr">
        <is>
          <t>500,00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=HYPERLINK("https://www.leilaoonline.com.br/lote/detalhe/113570", "050")</f>
      </c>
      <c r="B32" s="4" t="s">
        <f>=HYPERLINK("https://www.leilaoonline.com.br/lote/detalhe/113570", "TROCADOR DE CALOR 61X13CM")</f>
      </c>
      <c r="C32" s="4" t="inlineStr">
        <is>
          <t>Vendido</t>
        </is>
      </c>
      <c r="D32" s="4" t="inlineStr">
        <is>
          <t>5</t>
        </is>
      </c>
      <c r="E32" s="5" t="inlineStr">
        <is>
          <t>600,00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=HYPERLINK("https://www.leilaoonline.com.br/lote/detalhe/113571", "051")</f>
      </c>
      <c r="B33" s="4" t="s">
        <f>=HYPERLINK("https://www.leilaoonline.com.br/lote/detalhe/113571", "VÁLVULA CXHXL = 600X670X760CM")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8.500,00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=HYPERLINK("https://www.leilaoonline.com.br/lote/detalhe/113572", "052")</f>
      </c>
      <c r="B34" s="4" t="s">
        <f>=HYPERLINK("https://www.leilaoonline.com.br/lote/detalhe/113572", "VÁLVULA CXHXL = 600X670X760CM")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8.500,00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=HYPERLINK("https://www.leilaoonline.com.br/lote/detalhe/113583", "053")</f>
      </c>
      <c r="B35" s="4" t="s">
        <f>=HYPERLINK("https://www.leilaoonline.com.br/lote/detalhe/113583", "VÁLVULA CXHXL = 600X670X760CM")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8.500,00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=HYPERLINK("https://www.leilaoonline.com.br/lote/detalhe/113573", "054")</f>
      </c>
      <c r="B36" s="4" t="s">
        <f>=HYPERLINK("https://www.leilaoonline.com.br/lote/detalhe/113573", "VÁLVULA CXHXL = 900X1500X850CM")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=HYPERLINK("https://www.leilaoonline.com.br/lote/detalhe/113574", "055")</f>
      </c>
      <c r="B37" s="4" t="s">
        <f>=HYPERLINK("https://www.leilaoonline.com.br/lote/detalhe/113574", "VÁLVULA CXHXL = 900X1500X850CM")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=HYPERLINK("https://www.leilaoonline.com.br/lote/detalhe/113576", "057")</f>
      </c>
      <c r="B38" s="4" t="s">
        <f>=HYPERLINK("https://www.leilaoonline.com.br/lote/detalhe/113576", "MOTOR WEG 10HP")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=HYPERLINK("https://www.leilaoonline.com.br/lote/detalhe/113577", "061")</f>
      </c>
      <c r="B39" s="4" t="s">
        <f>=HYPERLINK("https://www.leilaoonline.com.br/lote/detalhe/113577", "MOTOR WEG 12,5 HP")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=HYPERLINK("https://www.leilaoonline.com.br/lote/detalhe/113578", "063")</f>
      </c>
      <c r="B40" s="4" t="s">
        <f>=HYPERLINK("https://www.leilaoonline.com.br/lote/detalhe/113578", "MOTOR WEG 10 HP")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=HYPERLINK("https://www.leilaoonline.com.br/lote/detalhe/113579", "064")</f>
      </c>
      <c r="B41" s="4" t="s">
        <f>=HYPERLINK("https://www.leilaoonline.com.br/lote/detalhe/113579", "MISTURADOR 30 HP")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=HYPERLINK("https://www.leilaoonline.com.br/lote/detalhe/113580", "065")</f>
      </c>
      <c r="B42" s="4" t="s">
        <f>=HYPERLINK("https://www.leilaoonline.com.br/lote/detalhe/113580", "MISTURADOR 30 HP")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=HYPERLINK("https://www.leilaoonline.com.br/lote/detalhe/113581", "066")</f>
      </c>
      <c r="B43" s="4" t="s">
        <f>=HYPERLINK("https://www.leilaoonline.com.br/lote/detalhe/113581", "MISTURADOR 30 HP")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=HYPERLINK("https://www.leilaoonline.com.br/lote/detalhe/113582", "067")</f>
      </c>
      <c r="B44" s="4" t="s">
        <f>=HYPERLINK("https://www.leilaoonline.com.br/lote/detalhe/113582", "LOTE COM 2 REDUTORES 1:60")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=HYPERLINK("https://www.leilaoonline.com.br/lote/detalhe/113584", "068")</f>
      </c>
      <c r="B45" s="4" t="s">
        <f>=HYPERLINK("https://www.leilaoonline.com.br/lote/detalhe/113584", "LOTE COM 2 BOMBAS DOSADORAS 1/3 HP")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=HYPERLINK("https://www.leilaoonline.com.br/lote/detalhe/113585", "069")</f>
      </c>
      <c r="B46" s="4" t="s">
        <f>=HYPERLINK("https://www.leilaoonline.com.br/lote/detalhe/113585", "BOMBA DUPLA DOSADORA 3/4 HP")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=HYPERLINK("https://www.leilaoonline.com.br/lote/detalhe/113586", "070")</f>
      </c>
      <c r="B47" s="4" t="s">
        <f>=HYPERLINK("https://www.leilaoonline.com.br/lote/detalhe/113586", "LOTE COM 3 BOMBAS CENTRÍFUGAS MONOFÁSICAS (2u 1/3 HP, 1u 3/4 HP)")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=HYPERLINK("https://www.leilaoonline.com.br/lote/detalhe/113587", "071")</f>
      </c>
      <c r="B48" s="4" t="s">
        <f>=HYPERLINK("https://www.leilaoonline.com.br/lote/detalhe/113587", "BOMBAS DE TRANSFERÊNCIAS DE PRODUTOS QUÍMICOS COM SELAGEM MECÂNICA")</f>
      </c>
      <c r="C48" s="4" t="inlineStr">
        <is>
          <t>Não vendido</t>
        </is>
      </c>
      <c r="D48" s="4" t="inlineStr">
        <is>
          <t>3</t>
        </is>
      </c>
      <c r="E48" s="5" t="inlineStr">
        <is>
          <t>700,00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=HYPERLINK("https://www.leilaoonline.com.br/lote/detalhe/113588", "072")</f>
      </c>
      <c r="B49" s="4" t="s">
        <f>=HYPERLINK("https://www.leilaoonline.com.br/lote/detalhe/113588", "LOTE COM 2 BOMBAS 1/2 HP")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100,00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=HYPERLINK("https://www.leilaoonline.com.br/lote/detalhe/113589", "073")</f>
      </c>
      <c r="B50" s="4" t="s">
        <f>=HYPERLINK("https://www.leilaoonline.com.br/lote/detalhe/113589", "LOTE COM 2 BOMBAS 3 HP")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300,00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=HYPERLINK("https://www.leilaoonline.com.br/lote/detalhe/113590", "074")</f>
      </c>
      <c r="B51" s="4" t="s">
        <f>=HYPERLINK("https://www.leilaoonline.com.br/lote/detalhe/113590", "BOMBA 0,33 HP")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=HYPERLINK("https://www.leilaoonline.com.br/lote/detalhe/113591", "075")</f>
      </c>
      <c r="B52" s="4" t="s">
        <f>=HYPERLINK("https://www.leilaoonline.com.br/lote/detalhe/113591", "BOMBA 3/4 HP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=HYPERLINK("https://www.leilaoonline.com.br/lote/detalhe/113592", "076")</f>
      </c>
      <c r="B53" s="4" t="s">
        <f>=HYPERLINK("https://www.leilaoonline.com.br/lote/detalhe/113592", "SOPRADOR COMPRESSOR ROTATIVO OMEL")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=HYPERLINK("https://www.leilaoonline.com.br/lote/detalhe/113593", "078")</f>
      </c>
      <c r="B54" s="4" t="s">
        <f>=HYPERLINK("https://www.leilaoonline.com.br/lote/detalhe/113593", "BOMBA 0,33 HP")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=HYPERLINK("https://www.leilaoonline.com.br/lote/detalhe/113594", "079")</f>
      </c>
      <c r="B55" s="4" t="s">
        <f>=HYPERLINK("https://www.leilaoonline.com.br/lote/detalhe/113594", "BOMBA VÁCUO 4 HP COMPRESSOR RADIAL")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=HYPERLINK("https://www.leilaoonline.com.br/lote/detalhe/113595", "081")</f>
      </c>
      <c r="B56" s="4" t="s">
        <f>=HYPERLINK("https://www.leilaoonline.com.br/lote/detalhe/113595", "SOPRADOR COMPRESSOR ROBUSCHI")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=HYPERLINK("https://www.leilaoonline.com.br/lote/detalhe/113596", "082")</f>
      </c>
      <c r="B57" s="4" t="s">
        <f>=HYPERLINK("https://www.leilaoonline.com.br/lote/detalhe/113596", "BOMBA CENTRÍFUGA")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=HYPERLINK("https://www.leilaoonline.com.br/lote/detalhe/113597", "083")</f>
      </c>
      <c r="B58" s="4" t="s">
        <f>=HYPERLINK("https://www.leilaoonline.com.br/lote/detalhe/113597", "BOMBA CENTRÍFUGA")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=HYPERLINK("https://www.leilaoonline.com.br/lote/detalhe/113598", "084")</f>
      </c>
      <c r="B59" s="4" t="s">
        <f>=HYPERLINK("https://www.leilaoonline.com.br/lote/detalhe/113598", "BOMBA CENTRÍFUGA 2 HP")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=HYPERLINK("https://www.leilaoonline.com.br/lote/detalhe/113599", "085")</f>
      </c>
      <c r="B60" s="4" t="s">
        <f>=HYPERLINK("https://www.leilaoonline.com.br/lote/detalhe/113599", "BOMBA DOSADORA 3/4 HP")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=HYPERLINK("https://www.leilaoonline.com.br/lote/detalhe/113601", "087")</f>
      </c>
      <c r="B61" s="4" t="s">
        <f>=HYPERLINK("https://www.leilaoonline.com.br/lote/detalhe/113601", "MISTURADOR 3/4 HP")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=HYPERLINK("https://www.leilaoonline.com.br/lote/detalhe/113602", "088")</f>
      </c>
      <c r="B62" s="4" t="s">
        <f>=HYPERLINK("https://www.leilaoonline.com.br/lote/detalhe/113602", "BOMBA CENTRÍFUGA")</f>
      </c>
      <c r="C62" s="4" t="inlineStr">
        <is>
          <t>Vendido</t>
        </is>
      </c>
      <c r="D62" s="4" t="inlineStr">
        <is>
          <t>17</t>
        </is>
      </c>
      <c r="E62" s="5" t="inlineStr">
        <is>
          <t>4.300,00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=HYPERLINK("https://www.leilaoonline.com.br/lote/detalhe/113603", "089")</f>
      </c>
      <c r="B63" s="4" t="s">
        <f>=HYPERLINK("https://www.leilaoonline.com.br/lote/detalhe/113603", "BOMBA CENTRÍFUGA")</f>
      </c>
      <c r="C63" s="4" t="inlineStr">
        <is>
          <t>Não vendido</t>
        </is>
      </c>
      <c r="D63" s="4" t="inlineStr">
        <is>
          <t>5</t>
        </is>
      </c>
      <c r="E63" s="5" t="inlineStr">
        <is>
          <t>1.900,00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=HYPERLINK("https://www.leilaoonline.com.br/lote/detalhe/113604", "090")</f>
      </c>
      <c r="B64" s="4" t="s">
        <f>=HYPERLINK("https://www.leilaoonline.com.br/lote/detalhe/113604", "TALHA MANUAL DE ALAVANCA KITO 3200 KG")</f>
      </c>
      <c r="C64" s="4" t="inlineStr">
        <is>
          <t>Não vendido</t>
        </is>
      </c>
      <c r="D64" s="4" t="inlineStr">
        <is>
          <t>3</t>
        </is>
      </c>
      <c r="E64" s="5" t="inlineStr">
        <is>
          <t>700,00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=HYPERLINK("https://www.leilaoonline.com.br/lote/detalhe/113605", "091")</f>
      </c>
      <c r="B65" s="4" t="s">
        <f>=HYPERLINK("https://www.leilaoonline.com.br/lote/detalhe/113605", "MOTORREDUTOR 1 HP")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=HYPERLINK("https://www.leilaoonline.com.br/lote/detalhe/113606", "092")</f>
      </c>
      <c r="B66" s="4" t="s">
        <f>=HYPERLINK("https://www.leilaoonline.com.br/lote/detalhe/113606", "MOTOR CORRENTE CONTÍNUA 2 HP")</f>
      </c>
      <c r="C66" s="4" t="inlineStr">
        <is>
          <t>Vendido</t>
        </is>
      </c>
      <c r="D66" s="4" t="inlineStr">
        <is>
          <t>5</t>
        </is>
      </c>
      <c r="E66" s="5" t="inlineStr">
        <is>
          <t>340,00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=HYPERLINK("https://www.leilaoonline.com.br/lote/detalhe/113607", "094")</f>
      </c>
      <c r="B67" s="4" t="s">
        <f>=HYPERLINK("https://www.leilaoonline.com.br/lote/detalhe/113607", "TORNO JOINVILLE TM-175")</f>
      </c>
      <c r="C67" s="4" t="inlineStr">
        <is>
          <t>Vendido</t>
        </is>
      </c>
      <c r="D67" s="4" t="inlineStr">
        <is>
          <t>12</t>
        </is>
      </c>
      <c r="E67" s="5" t="inlineStr">
        <is>
          <t>4.750,00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=HYPERLINK("https://www.leilaoonline.com.br/lote/detalhe/113608", "095")</f>
      </c>
      <c r="B68" s="4" t="s">
        <f>=HYPERLINK("https://www.leilaoonline.com.br/lote/detalhe/113608", "DESENTUPIDOR DE ESGOTO RIDGID K-500")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=HYPERLINK("https://www.leilaoonline.com.br/lote/detalhe/113609", "096")</f>
      </c>
      <c r="B69" s="4" t="s">
        <f>=HYPERLINK("https://www.leilaoonline.com.br/lote/detalhe/113609", "DESENTUPIDOR DE ESGOTO RIDGID K-500")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=HYPERLINK("https://www.leilaoonline.com.br/lote/detalhe/113610", "097")</f>
      </c>
      <c r="B70" s="4" t="s">
        <f>=HYPERLINK("https://www.leilaoonline.com.br/lote/detalhe/113610", "DESENTUPIDOR DE ESGOTO RIDGID K-1000")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=HYPERLINK("https://www.leilaoonline.com.br/lote/detalhe/113613", "098")</f>
      </c>
      <c r="B71" s="4" t="s">
        <f>=HYPERLINK("https://www.leilaoonline.com.br/lote/detalhe/113613", "DESENTUPIDOR DE ESGOTO RIDGID K-1000")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=HYPERLINK("https://www.leilaoonline.com.br/lote/detalhe/113614", "099")</f>
      </c>
      <c r="B72" s="4" t="s">
        <f>=HYPERLINK("https://www.leilaoonline.com.br/lote/detalhe/113614", "DESENTUPIDOR DE ESGOTO RIDGID 500")</f>
      </c>
      <c r="C72" s="4" t="inlineStr">
        <is>
          <t>Não vendido</t>
        </is>
      </c>
      <c r="D72" s="4" t="inlineStr">
        <is>
          <t>2</t>
        </is>
      </c>
      <c r="E72" s="5" t="inlineStr">
        <is>
          <t>1.150,00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=HYPERLINK("https://www.leilaoonline.com.br/lote/detalhe/113615", "100")</f>
      </c>
      <c r="B73" s="4" t="s">
        <f>=HYPERLINK("https://www.leilaoonline.com.br/lote/detalhe/113615", "DESENTUPIDOR DE ESGOTO RIDGID K-1000")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=HYPERLINK("https://www.leilaoonline.com.br/lote/detalhe/113611", "102")</f>
      </c>
      <c r="B74" s="4" t="s">
        <f>=HYPERLINK("https://www.leilaoonline.com.br/lote/detalhe/113611", "ELEVADOR MONTA CARGA PLATAFORMA 1X1M")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=HYPERLINK("https://www.leilaoonline.com.br/lote/detalhe/113612", "105")</f>
      </c>
      <c r="B75" s="4" t="s">
        <f>=HYPERLINK("https://www.leilaoonline.com.br/lote/detalhe/113612", "AFIADORA DE BROCAS WAIDA MODELO DW-31S")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=HYPERLINK("https://www.leilaoonline.com.br/lote/detalhe/113622", "106")</f>
      </c>
      <c r="B76" s="4" t="s">
        <f>=HYPERLINK("https://www.leilaoonline.com.br/lote/detalhe/113622", "PLAINA LIMADORA SANCHEZ BLAINES")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=HYPERLINK("https://www.leilaoonline.com.br/lote/detalhe/113623", "107")</f>
      </c>
      <c r="B77" s="4" t="s">
        <f>=HYPERLINK("https://www.leilaoonline.com.br/lote/detalhe/113623", "PRENSA EXCÊNTRICA 8 TON. HARLO")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=HYPERLINK("https://www.leilaoonline.com.br/lote/detalhe/113624", "108")</f>
      </c>
      <c r="B78" s="4" t="s">
        <f>=HYPERLINK("https://www.leilaoonline.com.br/lote/detalhe/113624", "BALANCIM 15 TONELADAS INCOMPLETO")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=HYPERLINK("https://www.leilaoonline.com.br/lote/detalhe/113625", "109")</f>
      </c>
      <c r="B79" s="4" t="s">
        <f>=HYPERLINK("https://www.leilaoonline.com.br/lote/detalhe/113625", "JATO DE GRANALHA")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800,00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=HYPERLINK("https://www.leilaoonline.com.br/lote/detalhe/113626", "110")</f>
      </c>
      <c r="B80" s="4" t="s">
        <f>=HYPERLINK("https://www.leilaoonline.com.br/lote/detalhe/113626", "SERRA POLICORTE MONOFÁSICA")</f>
      </c>
      <c r="C80" s="4" t="inlineStr">
        <is>
          <t>Não vendido</t>
        </is>
      </c>
      <c r="D80" s="4" t="inlineStr">
        <is>
          <t>9</t>
        </is>
      </c>
      <c r="E80" s="5" t="inlineStr">
        <is>
          <t>600,00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=HYPERLINK("https://www.leilaoonline.com.br/lote/detalhe/113627", "113")</f>
      </c>
      <c r="B81" s="4" t="s">
        <f>=HYPERLINK("https://www.leilaoonline.com.br/lote/detalhe/113627", "FURADEIRA DE BANCADA TRIFÁSICA MOTOMIL")</f>
      </c>
      <c r="C81" s="4" t="inlineStr">
        <is>
          <t>Não vendido</t>
        </is>
      </c>
      <c r="D81" s="4" t="inlineStr">
        <is>
          <t>3</t>
        </is>
      </c>
      <c r="E81" s="5" t="inlineStr">
        <is>
          <t>300,00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=HYPERLINK("https://www.leilaoonline.com.br/lote/detalhe/113628", "115")</f>
      </c>
      <c r="B82" s="4" t="s">
        <f>=HYPERLINK("https://www.leilaoonline.com.br/lote/detalhe/113628", "TRANSPALETEIRA MANUAL")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=HYPERLINK("https://www.leilaoonline.com.br/lote/detalhe/113629", "117")</f>
      </c>
      <c r="B83" s="4" t="s">
        <f>=HYPERLINK("https://www.leilaoonline.com.br/lote/detalhe/113629", "MASTRO PARA BANDEIRA 10M")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=HYPERLINK("https://www.leilaoonline.com.br/lote/detalhe/113630", "121")</f>
      </c>
      <c r="B84" s="4" t="s">
        <f>=HYPERLINK("https://www.leilaoonline.com.br/lote/detalhe/113630", "MOINHO 300MM")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6.000,00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=HYPERLINK("https://www.leilaoonline.com.br/lote/detalhe/113631", "122")</f>
      </c>
      <c r="B85" s="4" t="s">
        <f>=HYPERLINK("https://www.leilaoonline.com.br/lote/detalhe/113631", "SISTEMA DE CÂMERA SEESNAKE")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=HYPERLINK("https://www.leilaoonline.com.br/lote/detalhe/113632", "123")</f>
      </c>
      <c r="B86" s="4" t="s">
        <f>=HYPERLINK("https://www.leilaoonline.com.br/lote/detalhe/113632", "SISTEMA DE CÂMERA SEESNAKE")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=HYPERLINK("https://www.leilaoonline.com.br/lote/detalhe/113633", "125")</f>
      </c>
      <c r="B87" s="4" t="s">
        <f>=HYPERLINK("https://www.leilaoonline.com.br/lote/detalhe/113633", "BRAÇO GIRATÓRIO 500KG")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=HYPERLINK("https://www.leilaoonline.com.br/lote/detalhe/113634", "130")</f>
      </c>
      <c r="B88" s="4" t="s">
        <f>=HYPERLINK("https://www.leilaoonline.com.br/lote/detalhe/113634", "QUEIMADOR DE COMBUSTÍVEL GLP PARA CALDEIRA TENGE")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8.000,00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=HYPERLINK("https://www.leilaoonline.com.br/lote/detalhe/113635", "131")</f>
      </c>
      <c r="B89" s="4" t="s">
        <f>=HYPERLINK("https://www.leilaoonline.com.br/lote/detalhe/113635", "TRITURADOR DE PAPEL PARA ESCRITÓRIO")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=HYPERLINK("https://www.leilaoonline.com.br/lote/detalhe/113636", "132")</f>
      </c>
      <c r="B90" s="4" t="s">
        <f>=HYPERLINK("https://www.leilaoonline.com.br/lote/detalhe/113636", "BRAÇO GIRATÓRIO 360 GRAUS")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=HYPERLINK("https://www.leilaoonline.com.br/lote/detalhe/113637", "137")</f>
      </c>
      <c r="B91" s="4" t="s">
        <f>=HYPERLINK("https://www.leilaoonline.com.br/lote/detalhe/113637", "1 UNIDADE DE PISTÃO HIDRÁULICO (160CM X 20CM DIÂMETRO DO ÊMBOLO)")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=HYPERLINK("https://www.leilaoonline.com.br/lote/detalhe/113638", "139")</f>
      </c>
      <c r="B92" s="4" t="s">
        <f>=HYPERLINK("https://www.leilaoonline.com.br/lote/detalhe/113638", "MÁQUINA PARA EMBALAR")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=HYPERLINK("https://www.leilaoonline.com.br/lote/detalhe/113639", "140")</f>
      </c>
      <c r="B93" s="4" t="s">
        <f>=HYPERLINK("https://www.leilaoonline.com.br/lote/detalhe/113639", "MOTOR VARIMOT 10 HP")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=HYPERLINK("https://www.leilaoonline.com.br/lote/detalhe/113640", "141")</f>
      </c>
      <c r="B94" s="4" t="s">
        <f>=HYPERLINK("https://www.leilaoonline.com.br/lote/detalhe/113640", "MOTOR VARIMOT 2 HP")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10,00</t>
        </is>
      </c>
      <c r="F94" s="4" t="inlineStr">
        <is>
          <t>10.00</t>
        </is>
      </c>
    </row>
    <row collapsed="false" customFormat="false" customHeight="false" hidden="false" ht="12.1" outlineLevel="0" r="95">
      <c r="A95" s="5" t="s">
        <f>=HYPERLINK("https://www.leilaoonline.com.br/lote/detalhe/113641", "142")</f>
      </c>
      <c r="B95" s="4" t="s">
        <f>=HYPERLINK("https://www.leilaoonline.com.br/lote/detalhe/113641", "MOTOR VARIMOT 3 HP")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20,00</t>
        </is>
      </c>
      <c r="F95" s="4" t="inlineStr">
        <is>
          <t>20.00</t>
        </is>
      </c>
    </row>
    <row collapsed="false" customFormat="false" customHeight="false" hidden="false" ht="12.1" outlineLevel="0" r="96">
      <c r="A96" s="5" t="s">
        <f>=HYPERLINK("https://www.leilaoonline.com.br/lote/detalhe/113642", "143")</f>
      </c>
      <c r="B96" s="4" t="s">
        <f>=HYPERLINK("https://www.leilaoonline.com.br/lote/detalhe/113642", "MOTOR VARIMOT 3 HP")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20,00</t>
        </is>
      </c>
      <c r="F96" s="4" t="inlineStr">
        <is>
          <t>20.00</t>
        </is>
      </c>
    </row>
    <row collapsed="false" customFormat="false" customHeight="false" hidden="false" ht="12.1" outlineLevel="0" r="97">
      <c r="A97" s="5" t="s">
        <f>=HYPERLINK("https://www.leilaoonline.com.br/lote/detalhe/113643", "144")</f>
      </c>
      <c r="B97" s="4" t="s">
        <f>=HYPERLINK("https://www.leilaoonline.com.br/lote/detalhe/113643", "MOTOR VARIMOT 2 HP")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10,00</t>
        </is>
      </c>
      <c r="F97" s="4" t="inlineStr">
        <is>
          <t>10.00</t>
        </is>
      </c>
    </row>
    <row collapsed="false" customFormat="false" customHeight="false" hidden="false" ht="12.1" outlineLevel="0" r="98">
      <c r="A98" s="5" t="s">
        <f>=HYPERLINK("https://www.leilaoonline.com.br/lote/detalhe/113644", "145")</f>
      </c>
      <c r="B98" s="4" t="s">
        <f>=HYPERLINK("https://www.leilaoonline.com.br/lote/detalhe/113644", "MOTOR VARIMOT 5 HP")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50,00</t>
        </is>
      </c>
      <c r="F98" s="4" t="inlineStr">
        <is>
          <t>20.00</t>
        </is>
      </c>
    </row>
    <row collapsed="false" customFormat="false" customHeight="false" hidden="false" ht="12.1" outlineLevel="0" r="99">
      <c r="A99" s="5" t="s">
        <f>=HYPERLINK("https://www.leilaoonline.com.br/lote/detalhe/113645", "146")</f>
      </c>
      <c r="B99" s="4" t="s">
        <f>=HYPERLINK("https://www.leilaoonline.com.br/lote/detalhe/113645", "MOTOR VARIMOT 5 HP")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50,00</t>
        </is>
      </c>
      <c r="F99" s="4" t="inlineStr">
        <is>
          <t>20.00</t>
        </is>
      </c>
    </row>
    <row collapsed="false" customFormat="false" customHeight="false" hidden="false" ht="12.1" outlineLevel="0" r="100">
      <c r="A100" s="5" t="s">
        <f>=HYPERLINK("https://www.leilaoonline.com.br/lote/detalhe/113649", "147")</f>
      </c>
      <c r="B100" s="4" t="s">
        <f>=HYPERLINK("https://www.leilaoonline.com.br/lote/detalhe/113649", "SERVO MOTOR 15 HP")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=HYPERLINK("https://www.leilaoonline.com.br/lote/detalhe/113650", "148")</f>
      </c>
      <c r="B101" s="4" t="s">
        <f>=HYPERLINK("https://www.leilaoonline.com.br/lote/detalhe/113650", "SERVO MOTOR 15 HP")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=HYPERLINK("https://www.leilaoonline.com.br/lote/detalhe/113646", "150")</f>
      </c>
      <c r="B102" s="4" t="s">
        <f>=HYPERLINK("https://www.leilaoonline.com.br/lote/detalhe/113646", "COFRE MECÂNICO COM CHAVE TETRA 60X48X45CM (SEM USO)")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200,00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=HYPERLINK("https://www.leilaoonline.com.br/lote/detalhe/113647", "151")</f>
      </c>
      <c r="B103" s="4" t="s">
        <f>=HYPERLINK("https://www.leilaoonline.com.br/lote/detalhe/113647", "COFRE MECÂNICO COM CHAVE TETRA 60X48X45CM (SEM USO)")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=HYPERLINK("https://www.leilaoonline.com.br/lote/detalhe/113648", "152")</f>
      </c>
      <c r="B104" s="4" t="s">
        <f>=HYPERLINK("https://www.leilaoonline.com.br/lote/detalhe/113648", "COFRE MECÂNICO COM CHAVE TETRA 60X48X45CM (SEM USO)")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=HYPERLINK("https://www.leilaoonline.com.br/lote/detalhe/113651", "153")</f>
      </c>
      <c r="B105" s="4" t="s">
        <f>=HYPERLINK("https://www.leilaoonline.com.br/lote/detalhe/113651", "COFRE MECÂNICO COM CHAVE TETRA 60X48X45CM (SEM USO)")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=HYPERLINK("https://www.leilaoonline.com.br/lote/detalhe/113652", "154")</f>
      </c>
      <c r="B106" s="4" t="s">
        <f>=HYPERLINK("https://www.leilaoonline.com.br/lote/detalhe/113652", "COFRE MECÂNICO COM CHAVE TETRA 60X48X45CM (SEM USO)")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=HYPERLINK("https://www.leilaoonline.com.br/lote/detalhe/113653", "155")</f>
      </c>
      <c r="B107" s="4" t="s">
        <f>=HYPERLINK("https://www.leilaoonline.com.br/lote/detalhe/113653", "2 COFRES MECÂNICOS COM CHAVE TETRA 60X48X45CM (SEM USO)")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400,00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=HYPERLINK("https://www.leilaoonline.com.br/lote/detalhe/113654", "156")</f>
      </c>
      <c r="B108" s="4" t="s">
        <f>=HYPERLINK("https://www.leilaoonline.com.br/lote/detalhe/113654", "2 COFRES MECÂNICOS COM CHAVE TETRA 60X48X45CM (SEM USO)")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400,00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=HYPERLINK("https://www.leilaoonline.com.br/lote/detalhe/113655", "157")</f>
      </c>
      <c r="B109" s="4" t="s">
        <f>=HYPERLINK("https://www.leilaoonline.com.br/lote/detalhe/113655", "2 COFRES MECÂNICOS COM CHAVE TETRA 60X48X45CM (SEM USO)")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=HYPERLINK("https://www.leilaoonline.com.br/lote/detalhe/113656", "158")</f>
      </c>
      <c r="B110" s="4" t="s">
        <f>=HYPERLINK("https://www.leilaoonline.com.br/lote/detalhe/113656", "2 COFRES MECÂNICOS COM CHAVE TETRA 60X48X45CM (SEM USO)")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400,00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=HYPERLINK("https://www.leilaoonline.com.br/lote/detalhe/113657", "159")</f>
      </c>
      <c r="B111" s="4" t="s">
        <f>=HYPERLINK("https://www.leilaoonline.com.br/lote/detalhe/113657", "2 COFRES MECÂNICOS COM CHAVE TETRA 60X48X45CM (SEM USO)")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400,00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=HYPERLINK("https://www.leilaoonline.com.br/lote/detalhe/114332", "160")</f>
      </c>
      <c r="B112" s="4" t="s">
        <f>=HYPERLINK("https://www.leilaoonline.com.br/lote/detalhe/114332", "CALDEIRA AALBORG 5000 KG/H")</f>
      </c>
      <c r="C112" s="4" t="inlineStr">
        <is>
          <t>Não vendido</t>
        </is>
      </c>
      <c r="D112" s="4" t="inlineStr">
        <is>
          <t>4</t>
        </is>
      </c>
      <c r="E112" s="5" t="inlineStr">
        <is>
          <t>7.000,00</t>
        </is>
      </c>
      <c r="F112" s="4" t="inlineStr">
        <is>
          <t>1500.00</t>
        </is>
      </c>
    </row>
    <row collapsed="false" customFormat="false" customHeight="false" hidden="false" ht="12.1" outlineLevel="0" r="113">
      <c r="A113" s="5" t="s">
        <f>=HYPERLINK("https://www.leilaoonline.com.br/lote/detalhe/114333", "161")</f>
      </c>
      <c r="B113" s="4" t="s">
        <f>=HYPERLINK("https://www.leilaoonline.com.br/lote/detalhe/114333", "SERRA DE FITA ROMAFRA")</f>
      </c>
      <c r="C113" s="4" t="inlineStr">
        <is>
          <t>Não vendido</t>
        </is>
      </c>
      <c r="D113" s="4" t="inlineStr">
        <is>
          <t>22</t>
        </is>
      </c>
      <c r="E113" s="5" t="inlineStr">
        <is>
          <t>11.500,00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=HYPERLINK("https://www.leilaoonline.com.br/lote/detalhe/114334", "162")</f>
      </c>
      <c r="B114" s="4" t="s">
        <f>=HYPERLINK("https://www.leilaoonline.com.br/lote/detalhe/114334", "EMPILHADEIRA ELÉTRICA PANTOGRÁFICA YALE NDR35; ANO 2010; 1.600 KG ")</f>
      </c>
      <c r="C114" s="4" t="inlineStr">
        <is>
          <t>Não vendido</t>
        </is>
      </c>
      <c r="D114" s="4" t="inlineStr">
        <is>
          <t>21</t>
        </is>
      </c>
      <c r="E114" s="5" t="inlineStr">
        <is>
          <t>11.000,00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=HYPERLINK("https://www.leilaoonline.com.br/lote/detalhe/114335", "163")</f>
      </c>
      <c r="B115" s="4" t="s">
        <f>=HYPERLINK("https://www.leilaoonline.com.br/lote/detalhe/114335", "CARRO PONTE BAUMAN 25 TON")</f>
      </c>
      <c r="C115" s="4" t="inlineStr">
        <is>
          <t>Vendido</t>
        </is>
      </c>
      <c r="D115" s="4" t="inlineStr">
        <is>
          <t>46</t>
        </is>
      </c>
      <c r="E115" s="5" t="inlineStr">
        <is>
          <t>25.000,00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=HYPERLINK("https://www.leilaoonline.com.br/lote/detalhe/114336", "164")</f>
      </c>
      <c r="B116" s="4" t="s">
        <f>=HYPERLINK("https://www.leilaoonline.com.br/lote/detalhe/114336", "DOBRADEIRA MANUAL 2000MM X 2MM")</f>
      </c>
      <c r="C116" s="4" t="inlineStr">
        <is>
          <t>Vendido</t>
        </is>
      </c>
      <c r="D116" s="4" t="inlineStr">
        <is>
          <t>24</t>
        </is>
      </c>
      <c r="E116" s="5" t="inlineStr">
        <is>
          <t>7.000,00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=HYPERLINK("https://www.leilaoonline.com.br/lote/detalhe/114337", "165")</f>
      </c>
      <c r="B117" s="4" t="s">
        <f>=HYPERLINK("https://www.leilaoonline.com.br/lote/detalhe/114337", "GUILHOTINA 2500MM X 6MM")</f>
      </c>
      <c r="C117" s="4" t="inlineStr">
        <is>
          <t>Não vendido</t>
        </is>
      </c>
      <c r="D117" s="4" t="inlineStr">
        <is>
          <t>34</t>
        </is>
      </c>
      <c r="E117" s="5" t="inlineStr">
        <is>
          <t>18.000,00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=HYPERLINK("https://www.leilaoonline.com.br/lote/detalhe/114338", "166")</f>
      </c>
      <c r="B118" s="4" t="s">
        <f>=HYPERLINK("https://www.leilaoonline.com.br/lote/detalhe/114338", "BANCADA COM TESOURA")</f>
      </c>
      <c r="C118" s="4" t="inlineStr">
        <is>
          <t>Não vendido</t>
        </is>
      </c>
      <c r="D118" s="4" t="inlineStr">
        <is>
          <t>2</t>
        </is>
      </c>
      <c r="E118" s="5" t="inlineStr">
        <is>
          <t>350,00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=HYPERLINK("https://www.leilaoonline.com.br/lote/detalhe/114339", "167")</f>
      </c>
      <c r="B119" s="4" t="s">
        <f>=HYPERLINK("https://www.leilaoonline.com.br/lote/detalhe/114339", "BANCADA PARA TESTE DE BATERIA")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500,00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=HYPERLINK("https://www.leilaoonline.com.br/lote/detalhe/114340", "168")</f>
      </c>
      <c r="B120" s="4" t="s">
        <f>=HYPERLINK("https://www.leilaoonline.com.br/lote/detalhe/114340", "FRISADEIRA MANUAL")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500,00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=HYPERLINK("https://www.leilaoonline.com.br/lote/detalhe/114363", "169")</f>
      </c>
      <c r="B121" s="4" t="s">
        <f>=HYPERLINK("https://www.leilaoonline.com.br/lote/detalhe/114363", "ESTRUTURA COM 4 VIGAS COM APX. 6M E 4 VIGAS COM APX.. 7,30M (VIGAS COM APX. 45CM DE ALTURA E 17CM DE LARGURA)")</f>
      </c>
      <c r="C121" s="4" t="inlineStr">
        <is>
          <t>Não vendido</t>
        </is>
      </c>
      <c r="D121" s="4" t="inlineStr">
        <is>
          <t>2</t>
        </is>
      </c>
      <c r="E121" s="5" t="inlineStr">
        <is>
          <t>2.000,00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=HYPERLINK("https://www.leilaoonline.com.br/lote/detalhe/114364", "170")</f>
      </c>
      <c r="B122" s="4" t="s">
        <f>=HYPERLINK("https://www.leilaoonline.com.br/lote/detalhe/114364", "CARRO PONTE TOSHIBA 7 TON.")</f>
      </c>
      <c r="C122" s="4" t="inlineStr">
        <is>
          <t>Vendido</t>
        </is>
      </c>
      <c r="D122" s="4" t="inlineStr">
        <is>
          <t>29</t>
        </is>
      </c>
      <c r="E122" s="5" t="inlineStr">
        <is>
          <t>8.000,00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=HYPERLINK("https://www.leilaoonline.com.br/lote/detalhe/114365", "171")</f>
      </c>
      <c r="B123" s="4" t="s">
        <f>=HYPERLINK("https://www.leilaoonline.com.br/lote/detalhe/114365", "PRATELEIRA")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50,00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=HYPERLINK("https://www.leilaoonline.com.br/lote/detalhe/114366", "172")</f>
      </c>
      <c r="B124" s="4" t="s">
        <f>=HYPERLINK("https://www.leilaoonline.com.br/lote/detalhe/114366", "PRATELEIRA")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50,00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=HYPERLINK("https://www.leilaoonline.com.br/lote/detalhe/114367", "173")</f>
      </c>
      <c r="B125" s="4" t="s">
        <f>=HYPERLINK("https://www.leilaoonline.com.br/lote/detalhe/114367", "PRATELEIRA")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50,00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=HYPERLINK("https://www.leilaoonline.com.br/lote/detalhe/114368", "174")</f>
      </c>
      <c r="B126" s="4" t="s">
        <f>=HYPERLINK("https://www.leilaoonline.com.br/lote/detalhe/114368", "BANCADA")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50,00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=HYPERLINK("https://www.leilaoonline.com.br/lote/detalhe/114369", "175")</f>
      </c>
      <c r="B127" s="4" t="s">
        <f>=HYPERLINK("https://www.leilaoonline.com.br/lote/detalhe/114369", "FURADEIRA DE COLUNA")</f>
      </c>
      <c r="C127" s="4" t="inlineStr">
        <is>
          <t>Vendido</t>
        </is>
      </c>
      <c r="D127" s="4" t="inlineStr">
        <is>
          <t>15</t>
        </is>
      </c>
      <c r="E127" s="5" t="inlineStr">
        <is>
          <t>2.600,00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=HYPERLINK("https://www.leilaoonline.com.br/lote/detalhe/114370", "176")</f>
      </c>
      <c r="B128" s="4" t="s">
        <f>=HYPERLINK("https://www.leilaoonline.com.br/lote/detalhe/114370", "CAIXA D'ÁGUA TIPO TAÇA TULIPA 2500 LITROS (ENCONTRA-SE DESATIVADA E SEPARADA EM 2 PARTES)")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1.000,00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=HYPERLINK("https://www.leilaoonline.com.br/lote/detalhe/114371", "177")</f>
      </c>
      <c r="B129" s="4" t="s">
        <f>=HYPERLINK("https://www.leilaoonline.com.br/lote/detalhe/114371", "BOMBA HELICOIDAL IMBIL 25HP")</f>
      </c>
      <c r="C129" s="4" t="inlineStr">
        <is>
          <t>Não vendido</t>
        </is>
      </c>
      <c r="D129" s="4" t="inlineStr">
        <is>
          <t>10</t>
        </is>
      </c>
      <c r="E129" s="5" t="inlineStr">
        <is>
          <t>4.250,00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=HYPERLINK("https://www.leilaoonline.com.br/lote/detalhe/114372", "178")</f>
      </c>
      <c r="B130" s="4" t="s">
        <f>=HYPERLINK("https://www.leilaoonline.com.br/lote/detalhe/114372", "BOMBA KSB 12'' PARA 14''")</f>
      </c>
      <c r="C130" s="4" t="inlineStr">
        <is>
          <t>Vendido</t>
        </is>
      </c>
      <c r="D130" s="4" t="inlineStr">
        <is>
          <t>20</t>
        </is>
      </c>
      <c r="E130" s="5" t="inlineStr">
        <is>
          <t>5.750,00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=HYPERLINK("https://www.leilaoonline.com.br/lote/detalhe/114373", "179")</f>
      </c>
      <c r="B131" s="4" t="s">
        <f>=HYPERLINK("https://www.leilaoonline.com.br/lote/detalhe/114373", "BOMBA KSB 12'' PARA 14''")</f>
      </c>
      <c r="C131" s="4" t="inlineStr">
        <is>
          <t>Não vendido</t>
        </is>
      </c>
      <c r="D131" s="4" t="inlineStr">
        <is>
          <t>9</t>
        </is>
      </c>
      <c r="E131" s="5" t="inlineStr">
        <is>
          <t>4.650,00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=HYPERLINK("https://www.leilaoonline.com.br/lote/detalhe/114374", "180")</f>
      </c>
      <c r="B132" s="4" t="s">
        <f>=HYPERLINK("https://www.leilaoonline.com.br/lote/detalhe/114374", "BOMBA KSB 12'' PARA 14'' PARTE INTERNA EM AÇO INÓX")</f>
      </c>
      <c r="C132" s="4" t="inlineStr">
        <is>
          <t>Não vendido</t>
        </is>
      </c>
      <c r="D132" s="4" t="inlineStr">
        <is>
          <t>16</t>
        </is>
      </c>
      <c r="E132" s="5" t="inlineStr">
        <is>
          <t>6.300,00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=HYPERLINK("https://www.leilaoonline.com.br/lote/detalhe/114375", "181")</f>
      </c>
      <c r="B133" s="4" t="s">
        <f>=HYPERLINK("https://www.leilaoonline.com.br/lote/detalhe/114375", "ALTERNADOR PARA GERADOR DE ENERGIA - SEM USO")</f>
      </c>
      <c r="C133" s="4" t="inlineStr">
        <is>
          <t>Vendido</t>
        </is>
      </c>
      <c r="D133" s="4" t="inlineStr">
        <is>
          <t>7</t>
        </is>
      </c>
      <c r="E133" s="5" t="inlineStr">
        <is>
          <t>1.900,00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=HYPERLINK("https://www.leilaoonline.com.br/lote/detalhe/114376", "182")</f>
      </c>
      <c r="B134" s="4" t="s">
        <f>=HYPERLINK("https://www.leilaoonline.com.br/lote/detalhe/114376", "MINI PRENSA EXCÊNTRICA 0,5 TON.")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1.000,00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=HYPERLINK("https://www.leilaoonline.com.br/lote/detalhe/114377", "183")</f>
      </c>
      <c r="B135" s="4" t="s">
        <f>=HYPERLINK("https://www.leilaoonline.com.br/lote/detalhe/114377", "ARQUIVO")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50,00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=HYPERLINK("https://www.leilaoonline.com.br/lote/detalhe/114378", "184")</f>
      </c>
      <c r="B136" s="4" t="s">
        <f>=HYPERLINK("https://www.leilaoonline.com.br/lote/detalhe/114378", "PRENSA EXCÊNTRICA 4 TON. BARBAN &amp; VICENTINI")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500,00</t>
        </is>
      </c>
      <c r="F136" s="4" t="inlineStr">
        <is>
          <t>150.00</t>
        </is>
      </c>
    </row>
    <row collapsed="false" customFormat="false" customHeight="false" hidden="false" ht="12.1" outlineLevel="0" r="137">
      <c r="A137" s="5" t="s">
        <f>=HYPERLINK("https://www.leilaoonline.com.br/lote/detalhe/114379", "185")</f>
      </c>
      <c r="B137" s="4" t="s">
        <f>=HYPERLINK("https://www.leilaoonline.com.br/lote/detalhe/114379", "FURADEIRA HELMO")</f>
      </c>
      <c r="C137" s="4" t="inlineStr">
        <is>
          <t>Não vendido</t>
        </is>
      </c>
      <c r="D137" s="4" t="inlineStr">
        <is>
          <t>2</t>
        </is>
      </c>
      <c r="E137" s="5" t="inlineStr">
        <is>
          <t>250,00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=HYPERLINK("https://www.leilaoonline.com.br/lote/detalhe/114380", "186")</f>
      </c>
      <c r="B138" s="4" t="s">
        <f>=HYPERLINK("https://www.leilaoonline.com.br/lote/detalhe/114380", "TORNO DE CORREIA COM MOTOR MONOFÁSICO")</f>
      </c>
      <c r="C138" s="4" t="inlineStr">
        <is>
          <t>Não vendido</t>
        </is>
      </c>
      <c r="D138" s="4" t="inlineStr">
        <is>
          <t>1</t>
        </is>
      </c>
      <c r="E138" s="5" t="inlineStr">
        <is>
          <t>1.000,00</t>
        </is>
      </c>
      <c r="F138" s="4" t="inlineStr">
        <is>
          <t>150.00</t>
        </is>
      </c>
    </row>
    <row collapsed="false" customFormat="false" customHeight="false" hidden="false" ht="12.1" outlineLevel="0" r="139">
      <c r="A139" s="5" t="s">
        <f>=HYPERLINK("https://www.leilaoonline.com.br/lote/detalhe/114381", "187")</f>
      </c>
      <c r="B139" s="4" t="s">
        <f>=HYPERLINK("https://www.leilaoonline.com.br/lote/detalhe/114381", "MÁQUINA DE SOLDA")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100,00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=HYPERLINK("https://www.leilaoonline.com.br/lote/detalhe/114382", "188")</f>
      </c>
      <c r="B140" s="4" t="s">
        <f>=HYPERLINK("https://www.leilaoonline.com.br/lote/detalhe/114382", "FURADEIRA HELMO 1/3 HP")</f>
      </c>
      <c r="C140" s="4" t="inlineStr">
        <is>
          <t>Não vendido</t>
        </is>
      </c>
      <c r="D140" s="4" t="inlineStr">
        <is>
          <t>1</t>
        </is>
      </c>
      <c r="E140" s="5" t="inlineStr">
        <is>
          <t>500,00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=HYPERLINK("https://www.leilaoonline.com.br/lote/detalhe/114383", "189")</f>
      </c>
      <c r="B141" s="4" t="s">
        <f>=HYPERLINK("https://www.leilaoonline.com.br/lote/detalhe/114383", "TESOURA MANUAL PARA CHAPAS")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=HYPERLINK("https://www.leilaoonline.com.br/lote/detalhe/114384", "190")</f>
      </c>
      <c r="B142" s="4" t="s">
        <f>=HYPERLINK("https://www.leilaoonline.com.br/lote/detalhe/114384", "SERRA VAI E VEM")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300,00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=HYPERLINK("https://www.leilaoonline.com.br/lote/detalhe/114385", "191")</f>
      </c>
      <c r="B143" s="4" t="s">
        <f>=HYPERLINK("https://www.leilaoonline.com.br/lote/detalhe/114385", "SERRA CIRCULAR")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600,00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=HYPERLINK("https://www.leilaoonline.com.br/lote/detalhe/114414", "192")</f>
      </c>
      <c r="B144" s="4" t="s">
        <f>=HYPERLINK("https://www.leilaoonline.com.br/lote/detalhe/114414", "ESMERIL 3/4 HP")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400,00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=HYPERLINK("https://www.leilaoonline.com.br/lote/detalhe/114415", "193")</f>
      </c>
      <c r="B145" s="4" t="s">
        <f>=HYPERLINK("https://www.leilaoonline.com.br/lote/detalhe/114415", "COMPRESSOR DE PISTÃO")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800,00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=HYPERLINK("https://www.leilaoonline.com.br/lote/detalhe/114418", "194")</f>
      </c>
      <c r="B146" s="4" t="s">
        <f>=HYPERLINK("https://www.leilaoonline.com.br/lote/detalhe/114418", "PRENSA HIDRÁULICA SACA PINO")</f>
      </c>
      <c r="C146" s="4" t="inlineStr">
        <is>
          <t>Não vendido</t>
        </is>
      </c>
      <c r="D146" s="4" t="inlineStr">
        <is>
          <t>10</t>
        </is>
      </c>
      <c r="E146" s="5" t="inlineStr">
        <is>
          <t>650,00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=HYPERLINK("https://www.leilaoonline.com.br/lote/detalhe/114420", "195")</f>
      </c>
      <c r="B147" s="4" t="s">
        <f>=HYPERLINK("https://www.leilaoonline.com.br/lote/detalhe/114420", "PRENSA BALANCIM 6 TON.")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500,00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=HYPERLINK("https://www.leilaoonline.com.br/lote/detalhe/114421", "196")</f>
      </c>
      <c r="B148" s="4" t="s">
        <f>=HYPERLINK("https://www.leilaoonline.com.br/lote/detalhe/114421", "MOTOR DE CORRENTE CONTÍNUA SIEMENS 350 HP")</f>
      </c>
      <c r="C148" s="4" t="inlineStr">
        <is>
          <t>Não vendido</t>
        </is>
      </c>
      <c r="D148" s="4" t="inlineStr">
        <is>
          <t>21</t>
        </is>
      </c>
      <c r="E148" s="5" t="inlineStr">
        <is>
          <t>4.300,00</t>
        </is>
      </c>
      <c r="F148" s="4" t="inlineStr">
        <is>
          <t>150.00</t>
        </is>
      </c>
    </row>
    <row collapsed="false" customFormat="false" customHeight="false" hidden="false" ht="12.1" outlineLevel="0" r="149">
      <c r="A149" s="5" t="s">
        <f>=HYPERLINK("https://www.leilaoonline.com.br/lote/detalhe/114422", "197")</f>
      </c>
      <c r="B149" s="4" t="s">
        <f>=HYPERLINK("https://www.leilaoonline.com.br/lote/detalhe/114422", "MOTOR DE CORRENTE CONTÍNUA SIEMENS 350 HP")</f>
      </c>
      <c r="C149" s="4" t="inlineStr">
        <is>
          <t>Não vendido</t>
        </is>
      </c>
      <c r="D149" s="4" t="inlineStr">
        <is>
          <t>21</t>
        </is>
      </c>
      <c r="E149" s="5" t="inlineStr">
        <is>
          <t>4.150,00</t>
        </is>
      </c>
      <c r="F149" s="4" t="inlineStr">
        <is>
          <t>150.00</t>
        </is>
      </c>
    </row>
    <row collapsed="false" customFormat="false" customHeight="false" hidden="false" ht="12.1" outlineLevel="0" r="150">
      <c r="A150" s="5" t="s">
        <f>=HYPERLINK("https://www.leilaoonline.com.br/lote/detalhe/114424", "198")</f>
      </c>
      <c r="B150" s="4" t="s">
        <f>=HYPERLINK("https://www.leilaoonline.com.br/lote/detalhe/114424", "FUNIL")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=HYPERLINK("https://www.leilaoonline.com.br/lote/detalhe/114425", "199")</f>
      </c>
      <c r="B151" s="4" t="s">
        <f>=HYPERLINK("https://www.leilaoonline.com.br/lote/detalhe/114425", "ENVASADORA DIALMATICA EM AÇO INÓX")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1.000,00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=HYPERLINK("https://www.leilaoonline.com.br/lote/detalhe/114427", "200")</f>
      </c>
      <c r="B152" s="4" t="s">
        <f>=HYPERLINK("https://www.leilaoonline.com.br/lote/detalhe/114427", "UNIDADE HIDRÁULICA")</f>
      </c>
      <c r="C152" s="4" t="inlineStr">
        <is>
          <t>Não vendido</t>
        </is>
      </c>
      <c r="D152" s="4" t="inlineStr">
        <is>
          <t>4</t>
        </is>
      </c>
      <c r="E152" s="5" t="inlineStr">
        <is>
          <t>950,00</t>
        </is>
      </c>
      <c r="F152" s="4" t="inlineStr">
        <is>
          <t>150.00</t>
        </is>
      </c>
    </row>
    <row collapsed="false" customFormat="false" customHeight="false" hidden="false" ht="12.1" outlineLevel="0" r="153">
      <c r="A153" s="5" t="s">
        <f>=HYPERLINK("https://www.leilaoonline.com.br/lote/detalhe/114428", "201")</f>
      </c>
      <c r="B153" s="4" t="s">
        <f>=HYPERLINK("https://www.leilaoonline.com.br/lote/detalhe/114428", "EQUIPAMENTO COM PISTÃO PNEUMÁTICO")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50,00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=HYPERLINK("https://www.leilaoonline.com.br/lote/detalhe/114429", "202")</f>
      </c>
      <c r="B154" s="4" t="s">
        <f>=HYPERLINK("https://www.leilaoonline.com.br/lote/detalhe/114429", "ELETROIMÃ METALMAG")</f>
      </c>
      <c r="C154" s="4" t="inlineStr">
        <is>
          <t>Não vendido</t>
        </is>
      </c>
      <c r="D154" s="4" t="inlineStr">
        <is>
          <t>7</t>
        </is>
      </c>
      <c r="E154" s="5" t="inlineStr">
        <is>
          <t>3.000,00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=HYPERLINK("https://www.leilaoonline.com.br/lote/detalhe/114432", "203")</f>
      </c>
      <c r="B155" s="4" t="s">
        <f>=HYPERLINK("https://www.leilaoonline.com.br/lote/detalhe/114432", "MOTORREDUTOR 20 HP")</f>
      </c>
      <c r="C155" s="4" t="inlineStr">
        <is>
          <t>Não vendido</t>
        </is>
      </c>
      <c r="D155" s="4" t="inlineStr">
        <is>
          <t>8</t>
        </is>
      </c>
      <c r="E155" s="5" t="inlineStr">
        <is>
          <t>2.500,00</t>
        </is>
      </c>
      <c r="F155" s="4" t="inlineStr">
        <is>
          <t>150.00</t>
        </is>
      </c>
    </row>
    <row collapsed="false" customFormat="false" customHeight="false" hidden="false" ht="12.1" outlineLevel="0" r="156">
      <c r="A156" s="5" t="s">
        <f>=HYPERLINK("https://www.leilaoonline.com.br/lote/detalhe/114434", "204")</f>
      </c>
      <c r="B156" s="4" t="s">
        <f>=HYPERLINK("https://www.leilaoonline.com.br/lote/detalhe/114434", "TANQUE DE FIBRA PARA ARMAZENAMENTO DE RESÍDUOS")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=HYPERLINK("https://www.leilaoonline.com.br/lote/detalhe/114436", "205")</f>
      </c>
      <c r="B157" s="4" t="s">
        <f>=HYPERLINK("https://www.leilaoonline.com.br/lote/detalhe/114436", "PENEIRADOR")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1.000,00</t>
        </is>
      </c>
      <c r="F157" s="4" t="inlineStr">
        <is>
          <t>150.00</t>
        </is>
      </c>
    </row>
    <row collapsed="false" customFormat="false" customHeight="false" hidden="false" ht="12.1" outlineLevel="0" r="158">
      <c r="A158" s="5" t="s">
        <f>=HYPERLINK("https://www.leilaoonline.com.br/lote/detalhe/114442", "206")</f>
      </c>
      <c r="B158" s="4" t="s">
        <f>=HYPERLINK("https://www.leilaoonline.com.br/lote/detalhe/114442", "PRENSA HIDRÁULICA 200 TON.")</f>
      </c>
      <c r="C158" s="4" t="inlineStr">
        <is>
          <t>Não vendido</t>
        </is>
      </c>
      <c r="D158" s="4" t="inlineStr">
        <is>
          <t>11</t>
        </is>
      </c>
      <c r="E158" s="5" t="inlineStr">
        <is>
          <t>6.000,00</t>
        </is>
      </c>
      <c r="F158" s="4" t="inlineStr">
        <is>
          <t>500.00</t>
        </is>
      </c>
    </row>
    <row collapsed="false" customFormat="false" customHeight="false" hidden="false" ht="12.1" outlineLevel="0" r="159">
      <c r="A159" s="5" t="s">
        <f>=HYPERLINK("https://www.leilaoonline.com.br/lote/detalhe/114443", "207")</f>
      </c>
      <c r="B159" s="4" t="s">
        <f>=HYPERLINK("https://www.leilaoonline.com.br/lote/detalhe/114443", "UNIDADE HIDRÁULICA MÓVEL (ACOMPANHA CARRINHO PALETEIRO)")</f>
      </c>
      <c r="C159" s="4" t="inlineStr">
        <is>
          <t>Não vendido</t>
        </is>
      </c>
      <c r="D159" s="4" t="inlineStr">
        <is>
          <t>4</t>
        </is>
      </c>
      <c r="E159" s="5" t="inlineStr">
        <is>
          <t>1.450,00</t>
        </is>
      </c>
      <c r="F159" s="4" t="inlineStr">
        <is>
          <t>150.00</t>
        </is>
      </c>
    </row>
    <row collapsed="false" customFormat="false" customHeight="false" hidden="false" ht="12.1" outlineLevel="0" r="160">
      <c r="A160" s="5" t="s">
        <f>=HYPERLINK("https://www.leilaoonline.com.br/lote/detalhe/114444", "208")</f>
      </c>
      <c r="B160" s="4" t="s">
        <f>=HYPERLINK("https://www.leilaoonline.com.br/lote/detalhe/114444", "UNIDADE HIDRÁULICA 7,5 HP")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1.000,00</t>
        </is>
      </c>
      <c r="F160" s="4" t="inlineStr">
        <is>
          <t>150.00</t>
        </is>
      </c>
    </row>
    <row collapsed="false" customFormat="false" customHeight="false" hidden="false" ht="12.1" outlineLevel="0" r="161">
      <c r="A161" s="5" t="s">
        <f>=HYPERLINK("https://www.leilaoonline.com.br/lote/detalhe/114447", "209")</f>
      </c>
      <c r="B161" s="4" t="s">
        <f>=HYPERLINK("https://www.leilaoonline.com.br/lote/detalhe/114447", "ESTUFA")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1.000,00</t>
        </is>
      </c>
      <c r="F161" s="4" t="inlineStr">
        <is>
          <t>150.00</t>
        </is>
      </c>
    </row>
    <row collapsed="false" customFormat="false" customHeight="false" hidden="false" ht="12.1" outlineLevel="0" r="162">
      <c r="A162" s="5" t="s">
        <f>=HYPERLINK("https://www.leilaoonline.com.br/lote/detalhe/114448", "210")</f>
      </c>
      <c r="B162" s="4" t="s">
        <f>=HYPERLINK("https://www.leilaoonline.com.br/lote/detalhe/114448", "TERMOSOLDA 3900W")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1.000,00</t>
        </is>
      </c>
      <c r="F162" s="4" t="inlineStr">
        <is>
          <t>150.00</t>
        </is>
      </c>
    </row>
    <row collapsed="false" customFormat="false" customHeight="false" hidden="false" ht="12.1" outlineLevel="0" r="163">
      <c r="A163" s="5" t="s">
        <f>=HYPERLINK("https://www.leilaoonline.com.br/lote/detalhe/114450", "211")</f>
      </c>
      <c r="B163" s="4" t="s">
        <f>=HYPERLINK("https://www.leilaoonline.com.br/lote/detalhe/114450", "DOBRADEIRA MANUAL")</f>
      </c>
      <c r="C163" s="4" t="inlineStr">
        <is>
          <t>Não vendido</t>
        </is>
      </c>
      <c r="D163" s="4" t="inlineStr">
        <is>
          <t>1</t>
        </is>
      </c>
      <c r="E163" s="5" t="inlineStr">
        <is>
          <t>1.000,00</t>
        </is>
      </c>
      <c r="F163" s="4" t="inlineStr">
        <is>
          <t>150.00</t>
        </is>
      </c>
    </row>
    <row collapsed="false" customFormat="false" customHeight="false" hidden="false" ht="12.1" outlineLevel="0" r="164">
      <c r="A164" s="5" t="s">
        <f>=HYPERLINK("https://www.leilaoonline.com.br/lote/detalhe/114451", "212")</f>
      </c>
      <c r="B164" s="4" t="s">
        <f>=HYPERLINK("https://www.leilaoonline.com.br/lote/detalhe/114451", "DOBRADEIRA MANUAL IMAG 1000MM X 2MM")</f>
      </c>
      <c r="C164" s="4" t="inlineStr">
        <is>
          <t>Não vendido</t>
        </is>
      </c>
      <c r="D164" s="4" t="inlineStr">
        <is>
          <t>2</t>
        </is>
      </c>
      <c r="E164" s="5" t="inlineStr">
        <is>
          <t>1.150,00</t>
        </is>
      </c>
      <c r="F164" s="4" t="inlineStr">
        <is>
          <t>150.00</t>
        </is>
      </c>
    </row>
    <row collapsed="false" customFormat="false" customHeight="false" hidden="false" ht="12.1" outlineLevel="0" r="165">
      <c r="A165" s="5" t="s">
        <f>=HYPERLINK("https://www.leilaoonline.com.br/lote/detalhe/114453", "213")</f>
      </c>
      <c r="B165" s="4" t="s">
        <f>=HYPERLINK("https://www.leilaoonline.com.br/lote/detalhe/114453", "CORTADEIRA METALOGRAFICA PANTEC PANCUT 80")</f>
      </c>
      <c r="C165" s="4" t="inlineStr">
        <is>
          <t>Não vendido</t>
        </is>
      </c>
      <c r="D165" s="4" t="inlineStr">
        <is>
          <t>2</t>
        </is>
      </c>
      <c r="E165" s="5" t="inlineStr">
        <is>
          <t>1.150,00</t>
        </is>
      </c>
      <c r="F165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2026-08-05T20:01:36.00Z</dcterms:created>
  <dc:creator>Tellks Tecnologia</dc:creator>
  <cp:revision>0</cp:revision>
</cp:coreProperties>
</file>