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BENZ/LS 1634 • C180 • FIT 20 • CIVIC 20 • GTS • HR-V 20 • ONIX 20 • UNO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11/02/2022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=HYPERLINK("https://www.leilaoonline.com.br/lote/detalhe/115671", "098")</f>
      </c>
      <c r="B11" s="4" t="s">
        <f>=HYPERLINK("https://www.leilaoonline.com.br/lote/detalhe/115671", "VW/SAVEIRO CD CROSS  MA; 2014/2015; AZUL; ALCO./GASOL. - FUNCIONANDO")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37.000,00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=HYPERLINK("https://www.leilaoonline.com.br/lote/detalhe/115668", "103")</f>
      </c>
      <c r="B12" s="4" t="s">
        <f>=HYPERLINK("https://www.leilaoonline.com.br/lote/detalhe/115668", "veja o vídeo!! VW/VIRTUS CL AD; 2018/2018; CINZA; ALCO./GASOL. - FUNCIONANDO")</f>
      </c>
      <c r="C12" s="4" t="inlineStr">
        <is>
          <t>Não vendido</t>
        </is>
      </c>
      <c r="D12" s="4" t="inlineStr">
        <is>
          <t>69</t>
        </is>
      </c>
      <c r="E12" s="5" t="inlineStr">
        <is>
          <t>55.000,00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=HYPERLINK("https://www.leilaoonline.com.br/lote/detalhe/116196", "104")</f>
      </c>
      <c r="B13" s="4" t="s">
        <f>=HYPERLINK("https://www.leilaoonline.com.br/lote/detalhe/116196", "veja o vídeo!! I/MMC OUTLANDER 2.2 D; 2015/2016; BRANCA; DIESEL - FUNCIONANDO")</f>
      </c>
      <c r="C13" s="4" t="inlineStr">
        <is>
          <t>Não vendido</t>
        </is>
      </c>
      <c r="D13" s="4" t="inlineStr">
        <is>
          <t>61</t>
        </is>
      </c>
      <c r="E13" s="5" t="inlineStr">
        <is>
          <t>115.500,00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=HYPERLINK("https://www.leilaoonline.com.br/lote/detalhe/115672", "105")</f>
      </c>
      <c r="B14" s="4" t="s">
        <f>=HYPERLINK("https://www.leilaoonline.com.br/lote/detalhe/115672", "veja o vídeo!! CAMINHÃO MERCEDES BENZ/LS 1634; 2008/2009; BRANCA; DIESEL - FUNCIONANDO")</f>
      </c>
      <c r="C14" s="4" t="inlineStr">
        <is>
          <t>Não vendido</t>
        </is>
      </c>
      <c r="D14" s="4" t="inlineStr">
        <is>
          <t>45</t>
        </is>
      </c>
      <c r="E14" s="5" t="inlineStr">
        <is>
          <t>97.000,00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=HYPERLINK("https://www.leilaoonline.com.br/lote/detalhe/115680", "106")</f>
      </c>
      <c r="B15" s="4" t="s">
        <f>=HYPERLINK("https://www.leilaoonline.com.br/lote/detalhe/115680", "veja o vídeo!! HONDA/FIT EX CVT; 2020/2020; VERMELHA; ALCO./GASOL. - FUNCIONANDO - APROX. 9.300KM")</f>
      </c>
      <c r="C15" s="4" t="inlineStr">
        <is>
          <t>Não vendido</t>
        </is>
      </c>
      <c r="D15" s="4" t="inlineStr">
        <is>
          <t>26</t>
        </is>
      </c>
      <c r="E15" s="5" t="inlineStr">
        <is>
          <t>57.750,00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=HYPERLINK("https://www.leilaoonline.com.br/lote/detalhe/115669", "107")</f>
      </c>
      <c r="B16" s="4" t="s">
        <f>=HYPERLINK("https://www.leilaoonline.com.br/lote/detalhe/115669", "veja o vídeo!! MERCEDES BENZ/C180 FF; 2016/2016; PRETA; ALC./GASOL. - FUNCIONANDO")</f>
      </c>
      <c r="C16" s="4" t="inlineStr">
        <is>
          <t>Não vendido</t>
        </is>
      </c>
      <c r="D16" s="4" t="inlineStr">
        <is>
          <t>27</t>
        </is>
      </c>
      <c r="E16" s="5" t="inlineStr">
        <is>
          <t>101.000,00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=HYPERLINK("https://www.leilaoonline.com.br/lote/detalhe/115670", "108")</f>
      </c>
      <c r="B17" s="4" t="s">
        <f>=HYPERLINK("https://www.leilaoonline.com.br/lote/detalhe/115670", "veja o vídeo!! CHEVROLET/ONIX 10MT LT1; 2020/2020; PRETA; ALCO./GASOL. - APROX. 7.500 KM - FUNCIONANDO")</f>
      </c>
      <c r="C17" s="4" t="inlineStr">
        <is>
          <t>Não vendido</t>
        </is>
      </c>
      <c r="D17" s="4" t="inlineStr">
        <is>
          <t>9</t>
        </is>
      </c>
      <c r="E17" s="5" t="inlineStr">
        <is>
          <t>31.000,00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=HYPERLINK("https://www.leilaoonline.com.br/lote/detalhe/115674", "109")</f>
      </c>
      <c r="B18" s="4" t="s">
        <f>=HYPERLINK("https://www.leilaoonline.com.br/lote/detalhe/115674", "veja o vídeo!! HONDA/CIVIC EXL 2.0 16V I-VTEC; 2019/2020; PRETA; ALCO./GASOL. - FUNCIONANDO - IPVA 2022 PAGO")</f>
      </c>
      <c r="C18" s="4" t="inlineStr">
        <is>
          <t>Não vendido</t>
        </is>
      </c>
      <c r="D18" s="4" t="inlineStr">
        <is>
          <t>92</t>
        </is>
      </c>
      <c r="E18" s="5" t="inlineStr">
        <is>
          <t>72.000,00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=HYPERLINK("https://www.leilaoonline.com.br/lote/detalhe/115676", "110")</f>
      </c>
      <c r="B19" s="4" t="s">
        <f>=HYPERLINK("https://www.leilaoonline.com.br/lote/detalhe/115676", "HONDA/WR-V EXL CVT; 2019/2020; CINZA; ALCO./GASOL. - FUNCIONANDO - IPVA 2022 PAGO")</f>
      </c>
      <c r="C19" s="4" t="inlineStr">
        <is>
          <t>Não vendido</t>
        </is>
      </c>
      <c r="D19" s="4" t="inlineStr">
        <is>
          <t>139</t>
        </is>
      </c>
      <c r="E19" s="5" t="inlineStr">
        <is>
          <t>57.500,00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=HYPERLINK("https://www.leilaoonline.com.br/lote/detalhe/115673", "111")</f>
      </c>
      <c r="B20" s="4" t="s">
        <f>=HYPERLINK("https://www.leilaoonline.com.br/lote/detalhe/115673", "veja o vídeo!! HONDA/HR-V TOURING; 2021/2021; CINZA; GASOLINA - FUNCIONANDO - IPVA 2022 PAGO")</f>
      </c>
      <c r="C20" s="4" t="inlineStr">
        <is>
          <t>Não vendido</t>
        </is>
      </c>
      <c r="D20" s="4" t="inlineStr">
        <is>
          <t>126</t>
        </is>
      </c>
      <c r="E20" s="5" t="inlineStr">
        <is>
          <t>98.500,00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=HYPERLINK("https://www.leilaoonline.com.br/lote/detalhe/116158", "112")</f>
      </c>
      <c r="B21" s="4" t="s">
        <f>=HYPERLINK("https://www.leilaoonline.com.br/lote/detalhe/116158", "veja o vídeo!! GM/CHEVROLET A20 CUSTOM; 1989/1990; BRANCA; DIESEL (MOD. COMBUSTIVEL) - FUNCIONANDO")</f>
      </c>
      <c r="C21" s="4" t="inlineStr">
        <is>
          <t>Não vendido</t>
        </is>
      </c>
      <c r="D21" s="4" t="inlineStr">
        <is>
          <t>15</t>
        </is>
      </c>
      <c r="E21" s="5" t="inlineStr">
        <is>
          <t>41.500,00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=HYPERLINK("https://www.leilaoonline.com.br/lote/detalhe/115675", "113")</f>
      </c>
      <c r="B22" s="4" t="s">
        <f>=HYPERLINK("https://www.leilaoonline.com.br/lote/detalhe/115675", "veja o vídeo!! HONDA/HR-V EXL CVT; 2019/2020; PRETA; ALCO./GASOL. - FUNCIONANDO - IPVA 2022 PAGO 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58.500,00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=HYPERLINK("https://www.leilaoonline.com.br/lote/detalhe/115678", "114")</f>
      </c>
      <c r="B23" s="4" t="s">
        <f>=HYPERLINK("https://www.leilaoonline.com.br/lote/detalhe/115678", "VW/GOL GTS; 1991/1991; VERMELHA; GASOLINA - FUNCIONANDO")</f>
      </c>
      <c r="C23" s="4" t="inlineStr">
        <is>
          <t>Vendido</t>
        </is>
      </c>
      <c r="D23" s="4" t="inlineStr">
        <is>
          <t>36</t>
        </is>
      </c>
      <c r="E23" s="5" t="inlineStr">
        <is>
          <t>24.250,00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=HYPERLINK("https://www.leilaoonline.com.br/lote/detalhe/115677", "115")</f>
      </c>
      <c r="B24" s="4" t="s">
        <f>=HYPERLINK("https://www.leilaoonline.com.br/lote/detalhe/115677", "veja o vídeo!! I/DODGE JOURNEY SXT; 2009/2010; PRATA; GASOLINA - FUNCIONANDO")</f>
      </c>
      <c r="C24" s="4" t="inlineStr">
        <is>
          <t>Não vendido</t>
        </is>
      </c>
      <c r="D24" s="4" t="inlineStr">
        <is>
          <t>30</t>
        </is>
      </c>
      <c r="E24" s="5" t="inlineStr">
        <is>
          <t>26.000,00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=HYPERLINK("https://www.leilaoonline.com.br/lote/detalhe/115679", "116")</f>
      </c>
      <c r="B25" s="4" t="s">
        <f>=HYPERLINK("https://www.leilaoonline.com.br/lote/detalhe/115679", "veja o vídeo!! CHEVROLET/ONIX PLUS JOY; 2020/2020; BRANCA; ALCO./GASOL. - FUNCIONANDO")</f>
      </c>
      <c r="C25" s="4" t="inlineStr">
        <is>
          <t>Não vendido</t>
        </is>
      </c>
      <c r="D25" s="4" t="inlineStr">
        <is>
          <t>30</t>
        </is>
      </c>
      <c r="E25" s="5" t="inlineStr">
        <is>
          <t>40.000,00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=HYPERLINK("https://www.leilaoonline.com.br/lote/detalhe/115688", "117")</f>
      </c>
      <c r="B26" s="4" t="s">
        <f>=HYPERLINK("https://www.leilaoonline.com.br/lote/detalhe/115688", "veja o vídeo!! TOYOTA/ETIOS SD XS; 2014/2015; BRANCA; ALCO./GASOL. - FUNCIONANDO - IPVA 2022 PAGO")</f>
      </c>
      <c r="C26" s="4" t="inlineStr">
        <is>
          <t>Vendido</t>
        </is>
      </c>
      <c r="D26" s="4" t="inlineStr">
        <is>
          <t>84</t>
        </is>
      </c>
      <c r="E26" s="5" t="inlineStr">
        <is>
          <t>27.000,00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=HYPERLINK("https://www.leilaoonline.com.br/lote/detalhe/115681", "118")</f>
      </c>
      <c r="B27" s="4" t="s">
        <f>=HYPERLINK("https://www.leilaoonline.com.br/lote/detalhe/115681", "veja o vídeo!! FIAT/UNO MILLE ECONOMY; 2009/2010; BRANCA; ALCO./GASOL. - FUNCIONANDO")</f>
      </c>
      <c r="C27" s="4" t="inlineStr">
        <is>
          <t>Vendido</t>
        </is>
      </c>
      <c r="D27" s="4" t="inlineStr">
        <is>
          <t>32</t>
        </is>
      </c>
      <c r="E27" s="5" t="inlineStr">
        <is>
          <t>9.200,00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=HYPERLINK("https://www.leilaoonline.com.br/lote/detalhe/116195", "119")</f>
      </c>
      <c r="B28" s="4" t="s">
        <f>=HYPERLINK("https://www.leilaoonline.com.br/lote/detalhe/116195", "veja o vídeo!! TOYOTA/YARIS HB XLPLUSAT; 2018/2019; BRANCA; ALCO./GASOL. - FUNCIONANDO - IPVA 2022 PAGO")</f>
      </c>
      <c r="C28" s="4" t="inlineStr">
        <is>
          <t>Não vendido</t>
        </is>
      </c>
      <c r="D28" s="4" t="inlineStr">
        <is>
          <t>51</t>
        </is>
      </c>
      <c r="E28" s="5" t="inlineStr">
        <is>
          <t>55.500,00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=HYPERLINK("https://www.leilaoonline.com.br/lote/detalhe/115682", "120")</f>
      </c>
      <c r="B29" s="4" t="s">
        <f>=HYPERLINK("https://www.leilaoonline.com.br/lote/detalhe/115682", "veja o vídeo!! FORD/ECOSPORT XLT1.6FLEX; 2008/2008; PRETA; ALCO./GASOL. - FUNCIONANDO - IPVA 2022 PAGO")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21.000,00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=HYPERLINK("https://www.leilaoonline.com.br/lote/detalhe/115690", "122")</f>
      </c>
      <c r="B30" s="4" t="s">
        <f>=HYPERLINK("https://www.leilaoonline.com.br/lote/detalhe/115690", "HONDA/FIT LX CVT; 2021/2021; PRATA; ALCO./GASOL. - FUNCIONANDO")</f>
      </c>
      <c r="C30" s="4" t="inlineStr">
        <is>
          <t>Vendido</t>
        </is>
      </c>
      <c r="D30" s="4" t="inlineStr">
        <is>
          <t>45</t>
        </is>
      </c>
      <c r="E30" s="5" t="inlineStr">
        <is>
          <t>65.000,00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=HYPERLINK("https://www.leilaoonline.com.br/lote/detalhe/115691", "123")</f>
      </c>
      <c r="B31" s="4" t="s">
        <f>=HYPERLINK("https://www.leilaoonline.com.br/lote/detalhe/115691", "veja o vídeo!! HONDA/CITY EXL CVT; 2015/2015; CINZA; ALCO./GASOL. - FUNCIONANDO")</f>
      </c>
      <c r="C31" s="4" t="inlineStr">
        <is>
          <t>Não vendido</t>
        </is>
      </c>
      <c r="D31" s="4" t="inlineStr">
        <is>
          <t>19</t>
        </is>
      </c>
      <c r="E31" s="5" t="inlineStr">
        <is>
          <t>38.750,00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=HYPERLINK("https://www.leilaoonline.com.br/lote/detalhe/116184", "124")</f>
      </c>
      <c r="B32" s="4" t="s">
        <f>=HYPERLINK("https://www.leilaoonline.com.br/lote/detalhe/116184", "veja o vídeo!! NISSAN/LIVINA 18; 2009/2010; PRETA; ALCO./GASOL. - FUNCIONANDO")</f>
      </c>
      <c r="C32" s="4" t="inlineStr">
        <is>
          <t>Vendido</t>
        </is>
      </c>
      <c r="D32" s="4" t="inlineStr">
        <is>
          <t>25</t>
        </is>
      </c>
      <c r="E32" s="5" t="inlineStr">
        <is>
          <t>16.750,00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=HYPERLINK("https://www.leilaoonline.com.br/lote/detalhe/116004", "126")</f>
      </c>
      <c r="B33" s="4" t="s">
        <f>=HYPERLINK("https://www.leilaoonline.com.br/lote/detalhe/116004", "GM/BLAZER COLINA 4X4; 2005/2005; BRANCA; DIESEL - FUNCIONANDO")</f>
      </c>
      <c r="C33" s="4" t="inlineStr">
        <is>
          <t>Não vendido</t>
        </is>
      </c>
      <c r="D33" s="4" t="inlineStr">
        <is>
          <t>50</t>
        </is>
      </c>
      <c r="E33" s="5" t="inlineStr">
        <is>
          <t>29.500,00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=HYPERLINK("https://www.leilaoonline.com.br/lote/detalhe/115687", "130")</f>
      </c>
      <c r="B34" s="4" t="s">
        <f>=HYPERLINK("https://www.leilaoonline.com.br/lote/detalhe/115687", "HYUNDAI/HR HDB; 2012/2013; BRANCA; DIESEL - FUNCIONANDO")</f>
      </c>
      <c r="C34" s="4" t="inlineStr">
        <is>
          <t>Não vendido</t>
        </is>
      </c>
      <c r="D34" s="4" t="inlineStr">
        <is>
          <t>76</t>
        </is>
      </c>
      <c r="E34" s="5" t="inlineStr">
        <is>
          <t>47.750,00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=HYPERLINK("https://www.leilaoonline.com.br/lote/detalhe/115684", "132")</f>
      </c>
      <c r="B35" s="4" t="s">
        <f>=HYPERLINK("https://www.leilaoonline.com.br/lote/detalhe/115684", "veja o vídeo!! I/HONDA CR-V LX; 2010/2010; PRETA; GASOLINA - FUNCIONANDO")</f>
      </c>
      <c r="C35" s="4" t="inlineStr">
        <is>
          <t>Não vendido</t>
        </is>
      </c>
      <c r="D35" s="4" t="inlineStr">
        <is>
          <t>45</t>
        </is>
      </c>
      <c r="E35" s="5" t="inlineStr">
        <is>
          <t>36.500,00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=HYPERLINK("https://www.leilaoonline.com.br/lote/detalhe/115683", "137")</f>
      </c>
      <c r="B36" s="4" t="s">
        <f>=HYPERLINK("https://www.leilaoonline.com.br/lote/detalhe/115683", " veja o vídeo!! HONDA/FIT EX; 2008/2008; BRANCA; GASOLINA - FUNCIONANDO")</f>
      </c>
      <c r="C36" s="4" t="inlineStr">
        <is>
          <t>Não vendido</t>
        </is>
      </c>
      <c r="D36" s="4" t="inlineStr">
        <is>
          <t>89</t>
        </is>
      </c>
      <c r="E36" s="5" t="inlineStr">
        <is>
          <t>23.500,00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=HYPERLINK("https://www.leilaoonline.com.br/lote/detalhe/115685", "138")</f>
      </c>
      <c r="B37" s="4" t="s">
        <f>=HYPERLINK("https://www.leilaoonline.com.br/lote/detalhe/115685", "HONDA/FIT EXL CVT; 2014/2015; VERMELHA; ALCO./GASOL. - FUNCIONANDO")</f>
      </c>
      <c r="C37" s="4" t="inlineStr">
        <is>
          <t>Não vendido</t>
        </is>
      </c>
      <c r="D37" s="4" t="inlineStr">
        <is>
          <t>45</t>
        </is>
      </c>
      <c r="E37" s="5" t="inlineStr">
        <is>
          <t>45.500,00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=HYPERLINK("https://www.leilaoonline.com.br/lote/detalhe/115686", "140")</f>
      </c>
      <c r="B38" s="4" t="s">
        <f>=HYPERLINK("https://www.leilaoonline.com.br/lote/detalhe/115686", "veja o vídeo!! FIAT/PALIO ATTRACTIV 1.0; 2016/2017; BRANCA; ALCO./GASOL. - FUNCIONANDO")</f>
      </c>
      <c r="C38" s="4" t="inlineStr">
        <is>
          <t>Não vendido</t>
        </is>
      </c>
      <c r="D38" s="4" t="inlineStr">
        <is>
          <t>42</t>
        </is>
      </c>
      <c r="E38" s="5" t="inlineStr">
        <is>
          <t>25.500,00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=HYPERLINK("https://www.leilaoonline.com.br/lote/detalhe/115693", "146")</f>
      </c>
      <c r="B39" s="4" t="s">
        <f>=HYPERLINK("https://www.leilaoonline.com.br/lote/detalhe/115693", "GM/CLASSIC LIFE; 2004/2005; CINZA; ALCOOL - FUNCIONANDO")</f>
      </c>
      <c r="C39" s="4" t="inlineStr">
        <is>
          <t>Não vendido</t>
        </is>
      </c>
      <c r="D39" s="4" t="inlineStr">
        <is>
          <t>23</t>
        </is>
      </c>
      <c r="E39" s="5" t="inlineStr">
        <is>
          <t>9.250,00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=HYPERLINK("https://www.leilaoonline.com.br/lote/detalhe/115694", "159")</f>
      </c>
      <c r="B40" s="4" t="s">
        <f>=HYPERLINK("https://www.leilaoonline.com.br/lote/detalhe/115694", "HONDA/FIT LXL; 2003/2004; CINZA; GASOLINA - FUNCIONANDO")</f>
      </c>
      <c r="C40" s="4" t="inlineStr">
        <is>
          <t>Não vendido</t>
        </is>
      </c>
      <c r="D40" s="4" t="inlineStr">
        <is>
          <t>8</t>
        </is>
      </c>
      <c r="E40" s="5" t="inlineStr">
        <is>
          <t>10.000,00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=HYPERLINK("https://www.leilaoonline.com.br/lote/detalhe/115692", "160")</f>
      </c>
      <c r="B41" s="4" t="s">
        <f>=HYPERLINK("https://www.leilaoonline.com.br/lote/detalhe/115692", "veja o vídeo!! I/NISSAN TIIDA 18SL FLEX; 2011/2012; PRATA; ALCO./GASOL. - FUNCIONANDO")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15.000,00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=HYPERLINK("https://www.leilaoonline.com.br/lote/detalhe/115700", "180")</f>
      </c>
      <c r="B42" s="4" t="s">
        <f>=HYPERLINK("https://www.leilaoonline.com.br/lote/detalhe/115700", "I/PEUGEOT 20/HB XR; 2012/2012; AZUL; ALCO./GASOL. - FUNCIONANDO")</f>
      </c>
      <c r="C42" s="4" t="inlineStr">
        <is>
          <t>Vendido</t>
        </is>
      </c>
      <c r="D42" s="4" t="inlineStr">
        <is>
          <t>27</t>
        </is>
      </c>
      <c r="E42" s="5" t="inlineStr">
        <is>
          <t>14.000,00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=HYPERLINK("https://www.leilaoonline.com.br/lote/detalhe/115695", "200")</f>
      </c>
      <c r="B43" s="4" t="s">
        <f>=HYPERLINK("https://www.leilaoonline.com.br/lote/detalhe/115695", "veja o vídeo!! FIAT/IDEA ATTRACTIVE 1.4; 2015/2015; CINZA; ALCO./GASOL. - FUNCIONANDO")</f>
      </c>
      <c r="C43" s="4" t="inlineStr">
        <is>
          <t>Não vendido</t>
        </is>
      </c>
      <c r="D43" s="4" t="inlineStr">
        <is>
          <t>56</t>
        </is>
      </c>
      <c r="E43" s="5" t="inlineStr">
        <is>
          <t>25.000,00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=HYPERLINK("https://www.leilaoonline.com.br/lote/detalhe/115696", "217")</f>
      </c>
      <c r="B44" s="4" t="s">
        <f>=HYPERLINK("https://www.leilaoonline.com.br/lote/detalhe/115696", "I/HONDA CITY EX FLEX; 2012/2013; PRETA; ALCO./GASOL. - FUNCIONANDO")</f>
      </c>
      <c r="C44" s="4" t="inlineStr">
        <is>
          <t>Não vendido</t>
        </is>
      </c>
      <c r="D44" s="4" t="inlineStr">
        <is>
          <t>10</t>
        </is>
      </c>
      <c r="E44" s="5" t="inlineStr">
        <is>
          <t>22.500,00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=HYPERLINK("https://www.leilaoonline.com.br/lote/detalhe/115699", "222")</f>
      </c>
      <c r="B45" s="4" t="s">
        <f>=HYPERLINK("https://www.leilaoonline.com.br/lote/detalhe/115699", "veja o vídeo!! I/HYUNDAI ELANTRA GLS; 2012/2013; PRATA; GASOLINA - FUNCIONANDO")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21.550,00</t>
        </is>
      </c>
      <c r="F45" s="4" t="inlineStr">
        <is>
          <t>1550.00</t>
        </is>
      </c>
    </row>
    <row collapsed="false" customFormat="false" customHeight="false" hidden="false" ht="12.1" outlineLevel="0" r="46">
      <c r="A46" s="5" t="s">
        <f>=HYPERLINK("https://www.leilaoonline.com.br/lote/detalhe/115702", "225")</f>
      </c>
      <c r="B46" s="4" t="s">
        <f>=HYPERLINK("https://www.leilaoonline.com.br/lote/detalhe/115702", "veja o vídeo!! VW/GOL CL STAR; 1989/1989; VERMELHA; GASOLINA - FUNCIONANDO")</f>
      </c>
      <c r="C46" s="4" t="inlineStr">
        <is>
          <t>Não vendido</t>
        </is>
      </c>
      <c r="D46" s="4" t="inlineStr">
        <is>
          <t>10</t>
        </is>
      </c>
      <c r="E46" s="5" t="inlineStr">
        <is>
          <t>8.000,00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=HYPERLINK("https://www.leilaoonline.com.br/lote/detalhe/115698", "234")</f>
      </c>
      <c r="B47" s="4" t="s">
        <f>=HYPERLINK("https://www.leilaoonline.com.br/lote/detalhe/115698", "GM/CHEVROLET A10; 1982/1982; BEGE; ALCOOL - FUNCIONANDO")</f>
      </c>
      <c r="C47" s="4" t="inlineStr">
        <is>
          <t>Não vendido</t>
        </is>
      </c>
      <c r="D47" s="4" t="inlineStr">
        <is>
          <t>21</t>
        </is>
      </c>
      <c r="E47" s="5" t="inlineStr">
        <is>
          <t>12.500,00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=HYPERLINK("https://www.leilaoonline.com.br/lote/detalhe/115697", "248")</f>
      </c>
      <c r="B48" s="4" t="s">
        <f>=HYPERLINK("https://www.leilaoonline.com.br/lote/detalhe/115697", "veja o vídeo!! VW/BRASILIA; 1977/1977; AZUL; GASOLINA - FUNCIONANDO")</f>
      </c>
      <c r="C48" s="4" t="inlineStr">
        <is>
          <t>Não vendido</t>
        </is>
      </c>
      <c r="D48" s="4" t="inlineStr">
        <is>
          <t>19</t>
        </is>
      </c>
      <c r="E48" s="5" t="inlineStr">
        <is>
          <t>7.500,00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=HYPERLINK("https://www.leilaoonline.com.br/lote/detalhe/115701", "257")</f>
      </c>
      <c r="B49" s="4" t="s">
        <f>=HYPERLINK("https://www.leilaoonline.com.br/lote/detalhe/115701", "veja o vídeo!! VW/GOL CL; 1988/1988; AZUL; ALCOOL - FUNCIONANDO")</f>
      </c>
      <c r="C49" s="4" t="inlineStr">
        <is>
          <t>Não vendido</t>
        </is>
      </c>
      <c r="D49" s="4" t="inlineStr">
        <is>
          <t>20</t>
        </is>
      </c>
      <c r="E49" s="5" t="inlineStr">
        <is>
          <t>11.000,00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=HYPERLINK("https://www.leilaoonline.com.br/lote/detalhe/116388", "260")</f>
      </c>
      <c r="B50" s="4" t="s">
        <f>=HYPERLINK("https://www.leilaoonline.com.br/lote/detalhe/116388", "VW/GOL GL 1.8; 1993/1993; PRATA; GASOLINA - FUNCIONANDO")</f>
      </c>
      <c r="C50" s="4" t="inlineStr">
        <is>
          <t>Não vendido</t>
        </is>
      </c>
      <c r="D50" s="4" t="inlineStr">
        <is>
          <t>14</t>
        </is>
      </c>
      <c r="E50" s="5" t="inlineStr">
        <is>
          <t>8.000,00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=HYPERLINK("https://www.leilaoonline.com.br/lote/detalhe/116176", "300")</f>
      </c>
      <c r="B51" s="4" t="s">
        <f>=HYPERLINK("https://www.leilaoonline.com.br/lote/detalhe/116176", "CAMINHÃO MERCEDES BENZ/L 1113; 1977/1977; AZUL; DIESEL; TURBINADO; HIDRÁULICO")</f>
      </c>
      <c r="C51" s="4" t="inlineStr">
        <is>
          <t>Não vendido</t>
        </is>
      </c>
      <c r="D51" s="4" t="inlineStr">
        <is>
          <t>43</t>
        </is>
      </c>
      <c r="E51" s="5" t="inlineStr">
        <is>
          <t>29.000,00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=HYPERLINK("https://www.leilaoonline.com.br/lote/detalhe/116174", "301")</f>
      </c>
      <c r="B52" s="4" t="s">
        <f>=HYPERLINK("https://www.leilaoonline.com.br/lote/detalhe/116174", "CAMINHÃO MERCEDES BENZ 608; 1975/1975; LARANJA; DIESEL; CARROCERIA FECHADA/BAÚ")</f>
      </c>
      <c r="C52" s="4" t="inlineStr">
        <is>
          <t>Não vendido</t>
        </is>
      </c>
      <c r="D52" s="4" t="inlineStr">
        <is>
          <t>43</t>
        </is>
      </c>
      <c r="E52" s="5" t="inlineStr">
        <is>
          <t>27.000,00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=HYPERLINK("https://www.leilaoonline.com.br/lote/detalhe/116177", "302")</f>
      </c>
      <c r="B53" s="4" t="s">
        <f>=HYPERLINK("https://www.leilaoonline.com.br/lote/detalhe/116177", "VW/SAVEIRO CL 1.6 MI; 1998/1999; VERDE; GASOLINA; DIREÇÃO HIDRÁULICA")</f>
      </c>
      <c r="C53" s="4" t="inlineStr">
        <is>
          <t>Não vendido</t>
        </is>
      </c>
      <c r="D53" s="4" t="inlineStr">
        <is>
          <t>9</t>
        </is>
      </c>
      <c r="E53" s="5" t="inlineStr">
        <is>
          <t>6.000,00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=HYPERLINK("https://www.leilaoonline.com.br/lote/detalhe/116172", "303")</f>
      </c>
      <c r="B54" s="4" t="s">
        <f>=HYPERLINK("https://www.leilaoonline.com.br/lote/detalhe/116172", "veja o vídeo!! CAMINHÃO FORD/CARGO 1933 TL; 2012/2013; BRANCA; DIESEL; CABINE ESTENDIDA")</f>
      </c>
      <c r="C54" s="4" t="inlineStr">
        <is>
          <t>Não vendido</t>
        </is>
      </c>
      <c r="D54" s="4" t="inlineStr">
        <is>
          <t>63</t>
        </is>
      </c>
      <c r="E54" s="5" t="inlineStr">
        <is>
          <t>142.500,00</t>
        </is>
      </c>
      <c r="F54" s="4" t="inlineStr">
        <is>
          <t>2500.00</t>
        </is>
      </c>
    </row>
    <row collapsed="false" customFormat="false" customHeight="false" hidden="false" ht="12.1" outlineLevel="0" r="55">
      <c r="A55" s="5" t="s">
        <f>=HYPERLINK("https://www.leilaoonline.com.br/lote/detalhe/116175", "304")</f>
      </c>
      <c r="B55" s="4" t="s">
        <f>=HYPERLINK("https://www.leilaoonline.com.br/lote/detalhe/116175", "CAMINHÃO FIAT/FNM 180; 1974/1974; AZUL; DIESEL")</f>
      </c>
      <c r="C55" s="4" t="inlineStr">
        <is>
          <t>Não vendido</t>
        </is>
      </c>
      <c r="D55" s="4" t="inlineStr">
        <is>
          <t>9</t>
        </is>
      </c>
      <c r="E55" s="5" t="inlineStr">
        <is>
          <t>10.500,00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=HYPERLINK("https://www.leilaoonline.com.br/lote/detalhe/116178", "305")</f>
      </c>
      <c r="B56" s="4" t="s">
        <f>=HYPERLINK("https://www.leilaoonline.com.br/lote/detalhe/116178", "VW/FOX 1.0; 2008/2009; PRETA; ALCO./GASOL.; 4 PORTAS - FUNCIONANDO")</f>
      </c>
      <c r="C56" s="4" t="inlineStr">
        <is>
          <t>Não vendido</t>
        </is>
      </c>
      <c r="D56" s="4" t="inlineStr">
        <is>
          <t>13</t>
        </is>
      </c>
      <c r="E56" s="5" t="inlineStr">
        <is>
          <t>9.500,00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=HYPERLINK("https://www.leilaoonline.com.br/lote/detalhe/116173", "306")</f>
      </c>
      <c r="B57" s="4" t="s">
        <f>=HYPERLINK("https://www.leilaoonline.com.br/lote/detalhe/116173", "VW/VW FUSCA 1300; 1973/1973; MARROM; GASOLINA ")</f>
      </c>
      <c r="C57" s="4" t="inlineStr">
        <is>
          <t>Não vendido</t>
        </is>
      </c>
      <c r="D57" s="4" t="inlineStr">
        <is>
          <t>27</t>
        </is>
      </c>
      <c r="E57" s="5" t="inlineStr">
        <is>
          <t>5.050,00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=HYPERLINK("https://www.leilaoonline.com.br/lote/detalhe/116179", "307")</f>
      </c>
      <c r="B58" s="4" t="s">
        <f>=HYPERLINK("https://www.leilaoonline.com.br/lote/detalhe/116179", "CAMINHÃO MERCEDES BENZ/L 2013; 1977/1977; AZUL; DIESEL; TURBINADO")</f>
      </c>
      <c r="C58" s="4" t="inlineStr">
        <is>
          <t>Não vendido</t>
        </is>
      </c>
      <c r="D58" s="4" t="inlineStr">
        <is>
          <t>122</t>
        </is>
      </c>
      <c r="E58" s="5" t="inlineStr">
        <is>
          <t>68.500,00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=HYPERLINK("https://www.leilaoonline.com.br/lote/detalhe/116182", "308")</f>
      </c>
      <c r="B59" s="4" t="s">
        <f>=HYPERLINK("https://www.leilaoonline.com.br/lote/detalhe/116182", "GM/CHEVY 500 SL; 1989/1989; VERMELHA; GASOLINA - FUNCIONANDO")</f>
      </c>
      <c r="C59" s="4" t="inlineStr">
        <is>
          <t>Não vendido</t>
        </is>
      </c>
      <c r="D59" s="4" t="inlineStr">
        <is>
          <t>21</t>
        </is>
      </c>
      <c r="E59" s="5" t="inlineStr">
        <is>
          <t>6.000,00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=HYPERLINK("https://www.leilaoonline.com.br/lote/detalhe/116180", "309")</f>
      </c>
      <c r="B60" s="4" t="s">
        <f>=HYPERLINK("https://www.leilaoonline.com.br/lote/detalhe/116180", "CAMINHÃO MERCEDES BENZ/L 1113; 1978/1978; AZUL; DIESEL")</f>
      </c>
      <c r="C60" s="4" t="inlineStr">
        <is>
          <t>Não vendido</t>
        </is>
      </c>
      <c r="D60" s="4" t="inlineStr">
        <is>
          <t>70</t>
        </is>
      </c>
      <c r="E60" s="5" t="inlineStr">
        <is>
          <t>24.000,00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=HYPERLINK("https://www.leilaoonline.com.br/lote/detalhe/116181", "310")</f>
      </c>
      <c r="B61" s="4" t="s">
        <f>=HYPERLINK("https://www.leilaoonline.com.br/lote/detalhe/116181", "CAMINHÃO MERCEDES BENZ 1113; 1969/1969; VERDE; DIESEL")</f>
      </c>
      <c r="C61" s="4" t="inlineStr">
        <is>
          <t>Não vendido</t>
        </is>
      </c>
      <c r="D61" s="4" t="inlineStr">
        <is>
          <t>35</t>
        </is>
      </c>
      <c r="E61" s="5" t="inlineStr">
        <is>
          <t>25.000,00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=HYPERLINK("https://www.leilaoonline.com.br/lote/detalhe/116183", "311")</f>
      </c>
      <c r="B62" s="4" t="s">
        <f>=HYPERLINK("https://www.leilaoonline.com.br/lote/detalhe/116183", "veja o vídeo!! JTA/SUZUKI GSXR1000; 2009/2009; BRANCA; GASOLINA; COM ACESSÓRIOS")</f>
      </c>
      <c r="C62" s="4" t="inlineStr">
        <is>
          <t>Não vendido</t>
        </is>
      </c>
      <c r="D62" s="4" t="inlineStr">
        <is>
          <t>16</t>
        </is>
      </c>
      <c r="E62" s="5" t="inlineStr">
        <is>
          <t>9.500,00</t>
        </is>
      </c>
      <c r="F6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2026-08-05T20:01:25.00Z</dcterms:created>
  <dc:creator>Tellks Tecnologia</dc:creator>
  <cp:revision>0</cp:revision>
</cp:coreProperties>
</file>