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14/06/17 - MÁQUINAS PESADAS - CAMINHÕES -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14/06/2017 15:02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=HYPERLINK("https://www.leilaoonline.com.br/lote/detalhe/9100", "001")</f>
      </c>
      <c r="B11" s="4" t="s">
        <f>=HYPERLINK("https://www.leilaoonline.com.br/lote/detalhe/9100", "CKS-JUJ7616-2017 - VAN SPRINTER MERCEDES BENZ 313CDI  PRATA - DIESEL - ANO/MOD 2003/2004 -")</f>
      </c>
      <c r="C11" s="4" t="inlineStr">
        <is>
          <t>Não vendido</t>
        </is>
      </c>
      <c r="D11" s="4" t="inlineStr">
        <is>
          <t>67</t>
        </is>
      </c>
      <c r="E11" s="5" t="inlineStr">
        <is>
          <t>29.000,00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=HYPERLINK("https://www.leilaoonline.com.br/lote/detalhe/9102", "002")</f>
      </c>
      <c r="B12" s="4" t="s">
        <f>=HYPERLINK("https://www.leilaoonline.com.br/lote/detalhe/9102", "CKS-JUY0712-2017 - CAMINHÃO CA1201 MÉDIO,BASCULANTE 6X4, 420,0 HP VOLVO CM - COR BRANCA - ANO 2006 -")</f>
      </c>
      <c r="C12" s="4" t="inlineStr">
        <is>
          <t>Não vendido</t>
        </is>
      </c>
      <c r="D12" s="4" t="inlineStr">
        <is>
          <t>86</t>
        </is>
      </c>
      <c r="E12" s="5" t="inlineStr">
        <is>
          <t>49.750,00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=HYPERLINK("https://www.leilaoonline.com.br/lote/detalhe/8931", "003")</f>
      </c>
      <c r="B13" s="4" t="s">
        <f>=HYPERLINK("https://www.leilaoonline.com.br/lote/detalhe/8931", " 082-1106-2017 - PÁ CARREGADEIRA CATERPILLAR; ANO 2005  ")</f>
      </c>
      <c r="C13" s="4" t="inlineStr">
        <is>
          <t>Vendido</t>
        </is>
      </c>
      <c r="D13" s="4" t="inlineStr">
        <is>
          <t>34</t>
        </is>
      </c>
      <c r="E13" s="5" t="inlineStr">
        <is>
          <t>29.750,00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=HYPERLINK("https://www.leilaoonline.com.br/lote/detalhe/9108", "004")</f>
      </c>
      <c r="B14" s="4" t="s">
        <f>=HYPERLINK("https://www.leilaoonline.com.br/lote/detalhe/9108", "PIC-MBR20115-2017 -  DRESSER OHT 510 E - ANO: 1998")</f>
      </c>
      <c r="C14" s="4" t="inlineStr">
        <is>
          <t>Não vendido</t>
        </is>
      </c>
      <c r="D14" s="4" t="inlineStr">
        <is>
          <t>16</t>
        </is>
      </c>
      <c r="E14" s="5" t="inlineStr">
        <is>
          <t>20.500,00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=HYPERLINK("https://www.leilaoonline.com.br/lote/detalhe/8948", "005")</f>
      </c>
      <c r="B15" s="4" t="s">
        <f>=HYPERLINK("https://www.leilaoonline.com.br/lote/detalhe/8948", "CKS-JUQ7853-2015 - CAMINHÃO MÉDIO BASCULANTE VOLVO; ANO 2006")</f>
      </c>
      <c r="C15" s="4" t="inlineStr">
        <is>
          <t>Não vendido</t>
        </is>
      </c>
      <c r="D15" s="4" t="inlineStr">
        <is>
          <t>26</t>
        </is>
      </c>
      <c r="E15" s="5" t="inlineStr">
        <is>
          <t>37.500,00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=HYPERLINK("https://www.leilaoonline.com.br/lote/detalhe/9109", "006")</f>
      </c>
      <c r="B16" s="4" t="s">
        <f>=HYPERLINK("https://www.leilaoonline.com.br/lote/detalhe/9109", "ABO-MBR14040-2017 - EMPILHADEIRA - HYSTER H250 - ANO 2006 ")</f>
      </c>
      <c r="C16" s="4" t="inlineStr">
        <is>
          <t>Vendido</t>
        </is>
      </c>
      <c r="D16" s="4" t="inlineStr">
        <is>
          <t>84</t>
        </is>
      </c>
      <c r="E16" s="5" t="inlineStr">
        <is>
          <t>45.550,00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=HYPERLINK("https://www.leilaoonline.com.br/lote/detalhe/9110", "007")</f>
      </c>
      <c r="B17" s="4" t="s">
        <f>=HYPERLINK("https://www.leilaoonline.com.br/lote/detalhe/9110", "MUT-013-2017 -  GM/VECTRA GSL 2.0 - ANO/MOD 2004/2005 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1.300,00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=HYPERLINK("https://www.leilaoonline.com.br/lote/detalhe/9111", "008")</f>
      </c>
      <c r="B18" s="4" t="s">
        <f>=HYPERLINK("https://www.leilaoonline.com.br/lote/detalhe/9111", "MARI-CP56152-2017 - CAMINHÃO SCANIA - ANO 2013 ")</f>
      </c>
      <c r="C18" s="4" t="inlineStr">
        <is>
          <t>Vendido</t>
        </is>
      </c>
      <c r="D18" s="4" t="inlineStr">
        <is>
          <t>62</t>
        </is>
      </c>
      <c r="E18" s="5" t="inlineStr">
        <is>
          <t>70.000,00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=HYPERLINK("https://www.leilaoonline.com.br/lote/detalhe/9112", "009")</f>
      </c>
      <c r="B19" s="4" t="s">
        <f>=HYPERLINK("https://www.leilaoonline.com.br/lote/detalhe/9112", "MARI-CP56153-2017 -  CAMINHÃO SCÂNIA - ANO 2013 ")</f>
      </c>
      <c r="C19" s="4" t="inlineStr">
        <is>
          <t>Vendido</t>
        </is>
      </c>
      <c r="D19" s="4" t="inlineStr">
        <is>
          <t>42</t>
        </is>
      </c>
      <c r="E19" s="5" t="inlineStr">
        <is>
          <t>60.500,00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=HYPERLINK("https://www.leilaoonline.com.br/lote/detalhe/9097", "010")</f>
      </c>
      <c r="B20" s="4" t="s">
        <f>=HYPERLINK("https://www.leilaoonline.com.br/lote/detalhe/9097", " 082-1084-2017 - ESCAVADEIRA CATERPILLAR/312D; ANO 2010  ")</f>
      </c>
      <c r="C20" s="4" t="inlineStr">
        <is>
          <t>Vendido</t>
        </is>
      </c>
      <c r="D20" s="4" t="inlineStr">
        <is>
          <t>15</t>
        </is>
      </c>
      <c r="E20" s="5" t="inlineStr">
        <is>
          <t>57.000,00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=HYPERLINK("https://www.leilaoonline.com.br/lote/detalhe/8933", "011")</f>
      </c>
      <c r="B21" s="4" t="s">
        <f>=HYPERLINK("https://www.leilaoonline.com.br/lote/detalhe/8933", " 082-1087 -2017 - PÁ CARREGADEIRA VOLVO- ANO 2002;   ")</f>
      </c>
      <c r="C21" s="4" t="inlineStr">
        <is>
          <t>Vendido</t>
        </is>
      </c>
      <c r="D21" s="4" t="inlineStr">
        <is>
          <t>86</t>
        </is>
      </c>
      <c r="E21" s="5" t="inlineStr">
        <is>
          <t>47.500,00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=HYPERLINK("https://www.leilaoonline.com.br/lote/detalhe/8932", "012")</f>
      </c>
      <c r="B22" s="4" t="s">
        <f>=HYPERLINK("https://www.leilaoonline.com.br/lote/detalhe/8932", " SLS-EQ-020-2017 -LOCOTRATOR TERRA-TRILHO N/GT23  ")</f>
      </c>
      <c r="C22" s="4" t="inlineStr">
        <is>
          <t>Não vendido</t>
        </is>
      </c>
      <c r="D22" s="4" t="inlineStr">
        <is>
          <t>74</t>
        </is>
      </c>
      <c r="E22" s="5" t="inlineStr">
        <is>
          <t>26.050,00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=HYPERLINK("https://www.leilaoonline.com.br/lote/detalhe/9115", "013")</f>
      </c>
      <c r="B23" s="4" t="s">
        <f>=HYPERLINK("https://www.leilaoonline.com.br/lote/detalhe/9115", "SLS-EQ-009-2017 - CATERPILLAR 962 G 10 TON - ANO 2002 ")</f>
      </c>
      <c r="C23" s="4" t="inlineStr">
        <is>
          <t>Vendido</t>
        </is>
      </c>
      <c r="D23" s="4" t="inlineStr">
        <is>
          <t>3</t>
        </is>
      </c>
      <c r="E23" s="5" t="inlineStr">
        <is>
          <t>26.500,00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=HYPERLINK("https://www.leilaoonline.com.br/lote/detalhe/9117", "014")</f>
      </c>
      <c r="B24" s="4" t="s">
        <f>=HYPERLINK("https://www.leilaoonline.com.br/lote/detalhe/9117", "082-1118-2017  -  VW / SAVEIRO 1.6 - ANO: 2006/2007 ")</f>
      </c>
      <c r="C24" s="4" t="inlineStr">
        <is>
          <t>Vendido</t>
        </is>
      </c>
      <c r="D24" s="4" t="inlineStr">
        <is>
          <t>13</t>
        </is>
      </c>
      <c r="E24" s="5" t="inlineStr">
        <is>
          <t>10.100,00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=HYPERLINK("https://www.leilaoonline.com.br/lote/detalhe/9118", "015")</f>
      </c>
      <c r="B25" s="4" t="s">
        <f>=HYPERLINK("https://www.leilaoonline.com.br/lote/detalhe/9118", "082-1119-2017 -  VW / SAVEIRO 1.6 - ANO: 2006/2007 ")</f>
      </c>
      <c r="C25" s="4" t="inlineStr">
        <is>
          <t>Vendido</t>
        </is>
      </c>
      <c r="D25" s="4" t="inlineStr">
        <is>
          <t>25</t>
        </is>
      </c>
      <c r="E25" s="5" t="inlineStr">
        <is>
          <t>10.100,00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=HYPERLINK("https://www.leilaoonline.com.br/lote/detalhe/9138", "016")</f>
      </c>
      <c r="B26" s="4" t="s">
        <f>=HYPERLINK("https://www.leilaoonline.com.br/lote/detalhe/9138", " CDM-001-2017 - TOYOTA /COROLLA; ANO 2005 -  ")</f>
      </c>
      <c r="C26" s="4" t="inlineStr">
        <is>
          <t>Vendido</t>
        </is>
      </c>
      <c r="D26" s="4" t="inlineStr">
        <is>
          <t>32</t>
        </is>
      </c>
      <c r="E26" s="5" t="inlineStr">
        <is>
          <t>16.800,00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=HYPERLINK("https://www.leilaoonline.com.br/lote/detalhe/9141", "017")</f>
      </c>
      <c r="B27" s="4" t="s">
        <f>=HYPERLINK("https://www.leilaoonline.com.br/lote/detalhe/9141", "AGLP-PM3660-2017 - AGLP-PM3660-2017 -  CATERPILLAR 992G - ANO: 2007")</f>
      </c>
      <c r="C27" s="4" t="inlineStr">
        <is>
          <t>Vendido</t>
        </is>
      </c>
      <c r="D27" s="4" t="inlineStr">
        <is>
          <t>164</t>
        </is>
      </c>
      <c r="E27" s="5" t="inlineStr">
        <is>
          <t>204.000,00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=HYPERLINK("https://www.leilaoonline.com.br/lote/detalhe/9116", "021")</f>
      </c>
      <c r="B28" s="4" t="s">
        <f>=HYPERLINK("https://www.leilaoonline.com.br/lote/detalhe/9116", "SLS-EQ-006-2017 -  EMPILHADEIRA CLARK -  ANO 1986 ")</f>
      </c>
      <c r="C28" s="4" t="inlineStr">
        <is>
          <t>Não vendido</t>
        </is>
      </c>
      <c r="D28" s="4" t="inlineStr">
        <is>
          <t>7</t>
        </is>
      </c>
      <c r="E28" s="5" t="inlineStr">
        <is>
          <t>9.000,00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=HYPERLINK("https://www.leilaoonline.com.br/lote/detalhe/9103", "022")</f>
      </c>
      <c r="B29" s="4" t="s">
        <f>=HYPERLINK("https://www.leilaoonline.com.br/lote/detalhe/9103", "MINIPA CARREGADEIRA BOB CAT S160 - 56HP CAP 700KG - ANO 2005 ")</f>
      </c>
      <c r="C29" s="4" t="inlineStr">
        <is>
          <t>Não vendido</t>
        </is>
      </c>
      <c r="D29" s="4" t="inlineStr">
        <is>
          <t>12</t>
        </is>
      </c>
      <c r="E29" s="5" t="inlineStr">
        <is>
          <t>3.400,00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=HYPERLINK("https://www.leilaoonline.com.br/lote/detalhe/9122", "026")</f>
      </c>
      <c r="B30" s="4" t="s">
        <f>=HYPERLINK("https://www.leilaoonline.com.br/lote/detalhe/9122", "MARAB-005-2017 - PRENSA RETRICOM SANEAMENTO AMBIENTAL MODELO PHHR20 ANO 2005")</f>
      </c>
      <c r="C30" s="4" t="inlineStr">
        <is>
          <t>Não vendido</t>
        </is>
      </c>
      <c r="D30" s="4" t="inlineStr">
        <is>
          <t>12</t>
        </is>
      </c>
      <c r="E30" s="5" t="inlineStr">
        <is>
          <t>3.400,00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=HYPERLINK("https://www.leilaoonline.com.br/lote/detalhe/9104", "027")</f>
      </c>
      <c r="B31" s="4" t="s">
        <f>=HYPERLINK("https://www.leilaoonline.com.br/lote/detalhe/9104", "SEMI REBOQUE FURGÃO ALUMÍNIO CARGA GERAL  - SR/ ROSSETTI FG ST03,  COR PRATA ")</f>
      </c>
      <c r="C31" s="4" t="inlineStr">
        <is>
          <t>Não vendido</t>
        </is>
      </c>
      <c r="D31" s="4" t="inlineStr">
        <is>
          <t>98</t>
        </is>
      </c>
      <c r="E31" s="5" t="inlineStr">
        <is>
          <t>18.650,00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=HYPERLINK("https://www.leilaoonline.com.br/lote/detalhe/9113", "028")</f>
      </c>
      <c r="B32" s="4" t="s">
        <f>=HYPERLINK("https://www.leilaoonline.com.br/lote/detalhe/9113", "SIS-004-2017 - MAQUINA DE VARRER DE GRANDE PORTE MODKMR 1700D - ANO 2012 ")</f>
      </c>
      <c r="C32" s="4" t="inlineStr">
        <is>
          <t>Não vendido</t>
        </is>
      </c>
      <c r="D32" s="4" t="inlineStr">
        <is>
          <t>11</t>
        </is>
      </c>
      <c r="E32" s="5" t="inlineStr">
        <is>
          <t>6.000,00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=HYPERLINK("https://www.leilaoonline.com.br/lote/detalhe/9114", "029")</f>
      </c>
      <c r="B33" s="4" t="s">
        <f>=HYPERLINK("https://www.leilaoonline.com.br/lote/detalhe/9114", "SIS-005-2017 - PALETRANS - ANO: 2009 ")</f>
      </c>
      <c r="C33" s="4" t="inlineStr">
        <is>
          <t>Não vendido</t>
        </is>
      </c>
      <c r="D33" s="4" t="inlineStr">
        <is>
          <t>6</t>
        </is>
      </c>
      <c r="E33" s="5" t="inlineStr">
        <is>
          <t>700,00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=HYPERLINK("https://www.leilaoonline.com.br/lote/detalhe/9123", "030")</f>
      </c>
      <c r="B34" s="4" t="s">
        <f>=HYPERLINK("https://www.leilaoonline.com.br/lote/detalhe/9123", "MARAB-003-2017 - 02 PALETEIRAS ELETRICAS COM CAPACIDADE DE 1000 KG ")</f>
      </c>
      <c r="C34" s="4" t="inlineStr">
        <is>
          <t>Não vendido</t>
        </is>
      </c>
      <c r="D34" s="4" t="inlineStr">
        <is>
          <t>9</t>
        </is>
      </c>
      <c r="E34" s="5" t="inlineStr">
        <is>
          <t>2.100,00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=HYPERLINK("https://www.leilaoonline.com.br/lote/detalhe/9124", "031")</f>
      </c>
      <c r="B35" s="4" t="s">
        <f>=HYPERLINK("https://www.leilaoonline.com.br/lote/detalhe/9124", "MARAB-004-2017 - 03 PALETEIRAS. SENDO 01 PALETEIRA DE ULIZAÇÃO MANUAL, E 02 EMPILHADEIRA HIDRÁULICA MANUAL DE VIRAR TAMBOR")</f>
      </c>
      <c r="C35" s="4" t="inlineStr">
        <is>
          <t>Não vendido</t>
        </is>
      </c>
      <c r="D35" s="4" t="inlineStr">
        <is>
          <t>6</t>
        </is>
      </c>
      <c r="E35" s="5" t="inlineStr">
        <is>
          <t>950,00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=HYPERLINK("https://www.leilaoonline.com.br/lote/detalhe/9126", "032")</f>
      </c>
      <c r="B36" s="4" t="s">
        <f>=HYPERLINK("https://www.leilaoonline.com.br/lote/detalhe/9126", "TIG -019 - 2017 - 142 SAPATA DES.1.0084 FUNDIDA USIPE")</f>
      </c>
      <c r="C36" s="4" t="inlineStr">
        <is>
          <t>Não vendido</t>
        </is>
      </c>
      <c r="D36" s="4" t="inlineStr">
        <is>
          <t>17</t>
        </is>
      </c>
      <c r="E36" s="5" t="inlineStr">
        <is>
          <t>9.500,00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=HYPERLINK("https://www.leilaoonline.com.br/lote/detalhe/9127", "033")</f>
      </c>
      <c r="B37" s="4" t="s">
        <f>=HYPERLINK("https://www.leilaoonline.com.br/lote/detalhe/9127", "TIG -020 - 2017 - 4 - 2 ALINHADOR ASG-TTREV-120-UE POLIWAY E 2 ALINHADOR REVERS ASG-TTREV-180-UE POLIWA")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=HYPERLINK("https://www.leilaoonline.com.br/lote/detalhe/9132", "034")</f>
      </c>
      <c r="B38" s="4" t="s">
        <f>=HYPERLINK("https://www.leilaoonline.com.br/lote/detalhe/9132", "082-1113-2017 - PRENSA HIDRÁULICA MANUAL 40 TONELADAS, ANO: 1987")</f>
      </c>
      <c r="C38" s="4" t="inlineStr">
        <is>
          <t>Vendido</t>
        </is>
      </c>
      <c r="D38" s="4" t="inlineStr">
        <is>
          <t>8</t>
        </is>
      </c>
      <c r="E38" s="5" t="inlineStr">
        <is>
          <t>1.000,00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=HYPERLINK("https://www.leilaoonline.com.br/lote/detalhe/9139", "037")</f>
      </c>
      <c r="B39" s="4" t="s">
        <f>=HYPERLINK("https://www.leilaoonline.com.br/lote/detalhe/9139", " ITA-037 -2017 - EMPILHADEIRA/ JUNGHEINRICH; DFG540; ANO 2006 -  ")</f>
      </c>
      <c r="C39" s="4" t="inlineStr">
        <is>
          <t>Vendido</t>
        </is>
      </c>
      <c r="D39" s="4" t="inlineStr">
        <is>
          <t>2</t>
        </is>
      </c>
      <c r="E39" s="5" t="inlineStr">
        <is>
          <t>1.500,00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=HYPERLINK("https://www.leilaoonline.com.br/lote/detalhe/8935", "038")</f>
      </c>
      <c r="B40" s="4" t="s">
        <f>=HYPERLINK("https://www.leilaoonline.com.br/lote/detalhe/8935", " 082-1111-2017 - TORNO; MOD. ROMI   ")</f>
      </c>
      <c r="C40" s="4" t="inlineStr">
        <is>
          <t>Não vendido</t>
        </is>
      </c>
      <c r="D40" s="4" t="inlineStr">
        <is>
          <t>15</t>
        </is>
      </c>
      <c r="E40" s="5" t="inlineStr">
        <is>
          <t>3.100,00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=HYPERLINK("https://www.leilaoonline.com.br/lote/detalhe/8934", "039")</f>
      </c>
      <c r="B41" s="4" t="s">
        <f>=HYPERLINK("https://www.leilaoonline.com.br/lote/detalhe/8934", " 082-1112-2017 - GERADOR, MOD. MERCEDES-WEG/GTA; ANO 2005    ")</f>
      </c>
      <c r="C41" s="4" t="inlineStr">
        <is>
          <t>Não vendido</t>
        </is>
      </c>
      <c r="D41" s="4" t="inlineStr">
        <is>
          <t>56</t>
        </is>
      </c>
      <c r="E41" s="5" t="inlineStr">
        <is>
          <t>15.100,00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=HYPERLINK("https://www.leilaoonline.com.br/lote/detalhe/8936", "040")</f>
      </c>
      <c r="B42" s="4" t="s">
        <f>=HYPERLINK("https://www.leilaoonline.com.br/lote/detalhe/8936", " 082-1114-2017 - 1 MÁQUINA DE LAVAR A JATO MOD. KARCHER HDS1200  ")</f>
      </c>
      <c r="C42" s="4" t="inlineStr">
        <is>
          <t>Não vendido</t>
        </is>
      </c>
      <c r="D42" s="4" t="inlineStr">
        <is>
          <t>17</t>
        </is>
      </c>
      <c r="E42" s="5" t="inlineStr">
        <is>
          <t>950,00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=HYPERLINK("https://www.leilaoonline.com.br/lote/detalhe/9105", "041")</f>
      </c>
      <c r="B43" s="4" t="s">
        <f>=HYPERLINK("https://www.leilaoonline.com.br/lote/detalhe/9105", "1  REFRIGERADOR INDUSTRIAL 6 PORTAS ; MOD.: KRCIE6P. ")</f>
      </c>
      <c r="C43" s="4" t="inlineStr">
        <is>
          <t>Não vendido</t>
        </is>
      </c>
      <c r="D43" s="4" t="inlineStr">
        <is>
          <t>2</t>
        </is>
      </c>
      <c r="E43" s="5" t="inlineStr">
        <is>
          <t>200,00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=HYPERLINK("https://www.leilaoonline.com.br/lote/detalhe/9119", "042")</f>
      </c>
      <c r="B44" s="4" t="s">
        <f>=HYPERLINK("https://www.leilaoonline.com.br/lote/detalhe/9119", "GOV - 009 - 2017 - MÁQUINA DE MONTAR MANGUEIRA FT - 1013-1-2 PATRIMONIO: 3076455 ")</f>
      </c>
      <c r="C44" s="4" t="inlineStr">
        <is>
          <t>Vendido</t>
        </is>
      </c>
      <c r="D44" s="4" t="inlineStr">
        <is>
          <t>12</t>
        </is>
      </c>
      <c r="E44" s="5" t="inlineStr">
        <is>
          <t>700,00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=HYPERLINK("https://www.leilaoonline.com.br/lote/detalhe/9121", "043")</f>
      </c>
      <c r="B45" s="4" t="s">
        <f>=HYPERLINK("https://www.leilaoonline.com.br/lote/detalhe/9121", "ITA-061-2017 - SECADORA INDUSTRIAL DE ROUPAS;SEEP QUEEN;COMERCI")</f>
      </c>
      <c r="C45" s="4" t="inlineStr">
        <is>
          <t>Não vendido</t>
        </is>
      </c>
      <c r="D45" s="4" t="inlineStr">
        <is>
          <t>3</t>
        </is>
      </c>
      <c r="E45" s="5" t="inlineStr">
        <is>
          <t>200,00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=HYPERLINK("https://www.leilaoonline.com.br/lote/detalhe/9125", "044")</f>
      </c>
      <c r="B46" s="4" t="s">
        <f>=HYPERLINK("https://www.leilaoonline.com.br/lote/detalhe/9125", "MARAB-002-2017 - 1 LAVADORA DE PISO CONDUZIDA  ")</f>
      </c>
      <c r="C46" s="4" t="inlineStr">
        <is>
          <t>Não vendido</t>
        </is>
      </c>
      <c r="D46" s="4" t="inlineStr">
        <is>
          <t>7</t>
        </is>
      </c>
      <c r="E46" s="5" t="inlineStr">
        <is>
          <t>450,00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=HYPERLINK("https://www.leilaoonline.com.br/lote/detalhe/9133", "045")</f>
      </c>
      <c r="B47" s="4" t="s">
        <f>=HYPERLINK("https://www.leilaoonline.com.br/lote/detalhe/9133", "082-1115-2017 - FONTE WHITE MARTINS / SOLMIG 403CV NAVY ")</f>
      </c>
      <c r="C47" s="4" t="inlineStr">
        <is>
          <t>Vendido</t>
        </is>
      </c>
      <c r="D47" s="4" t="inlineStr">
        <is>
          <t>14</t>
        </is>
      </c>
      <c r="E47" s="5" t="inlineStr">
        <is>
          <t>1.250,00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=HYPERLINK("https://www.leilaoonline.com.br/lote/detalhe/9134", "046")</f>
      </c>
      <c r="B48" s="4" t="s">
        <f>=HYPERLINK("https://www.leilaoonline.com.br/lote/detalhe/9134", "082-1116-2017 - 80 ITENS PEÇAS E COMPONENTES")</f>
      </c>
      <c r="C48" s="4" t="inlineStr">
        <is>
          <t>Não vendido</t>
        </is>
      </c>
      <c r="D48" s="4" t="inlineStr">
        <is>
          <t>2</t>
        </is>
      </c>
      <c r="E48" s="5" t="inlineStr">
        <is>
          <t>150,00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=HYPERLINK("https://www.leilaoonline.com.br/lote/detalhe/9135", "047")</f>
      </c>
      <c r="B49" s="4" t="s">
        <f>=HYPERLINK("https://www.leilaoonline.com.br/lote/detalhe/9135", "082-1117-2017 - GERADOR WEG, MOTOR MERCEDES, MODELO STEMAC MOTOR DIESEL 450KVA PESO ESTIMADO: 2.160 KG ")</f>
      </c>
      <c r="C49" s="4" t="inlineStr">
        <is>
          <t>Vendido</t>
        </is>
      </c>
      <c r="D49" s="4" t="inlineStr">
        <is>
          <t>20</t>
        </is>
      </c>
      <c r="E49" s="5" t="inlineStr">
        <is>
          <t>16.000,00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=HYPERLINK("https://www.leilaoonline.com.br/lote/detalhe/9136", "048")</f>
      </c>
      <c r="B50" s="4" t="s">
        <f>=HYPERLINK("https://www.leilaoonline.com.br/lote/detalhe/9136", "082-1124-2017 - 14 JUNTA DE EWXPANSÃO 8 SAÍDA E 6 ENTRADA")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1.750,00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=HYPERLINK("https://www.leilaoonline.com.br/lote/detalhe/8912", "060")</f>
      </c>
      <c r="B51" s="4" t="s">
        <f>=HYPERLINK("https://www.leilaoonline.com.br/lote/detalhe/8912", " ITA-040-2017 - 77 ITENS DIVERSOS ( ACOPLAMENTO COMPONENTE; FREIOS COMPONENTES E OUTROS ITENS)")</f>
      </c>
      <c r="C51" s="4" t="inlineStr">
        <is>
          <t>Vendido</t>
        </is>
      </c>
      <c r="D51" s="4" t="inlineStr">
        <is>
          <t>1</t>
        </is>
      </c>
      <c r="E51" s="5" t="inlineStr">
        <is>
          <t>250,00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=HYPERLINK("https://www.leilaoonline.com.br/lote/detalhe/8937", "061")</f>
      </c>
      <c r="B52" s="4" t="s">
        <f>=HYPERLINK("https://www.leilaoonline.com.br/lote/detalhe/8937", " ITA-050-2017 - 2 CAMERA FOTOGRAFICA DIGITAL SONY SYBER SHOT - P93  ")</f>
      </c>
      <c r="C52" s="4" t="inlineStr">
        <is>
          <t>Vendido</t>
        </is>
      </c>
      <c r="D52" s="4" t="inlineStr">
        <is>
          <t>1</t>
        </is>
      </c>
      <c r="E52" s="5" t="inlineStr">
        <is>
          <t>100,00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=HYPERLINK("https://www.leilaoonline.com.br/lote/detalhe/8938", "062")</f>
      </c>
      <c r="B53" s="4" t="s">
        <f>=HYPERLINK("https://www.leilaoonline.com.br/lote/detalhe/8938", " ITA-053-2017 - 7 ITENS DIVERSOS( MESA DE TRABALHO ORGANICA;ESTAÇÃO DE TRABALHO)")</f>
      </c>
      <c r="C53" s="4" t="inlineStr">
        <is>
          <t>Vendido</t>
        </is>
      </c>
      <c r="D53" s="4" t="inlineStr">
        <is>
          <t>1</t>
        </is>
      </c>
      <c r="E53" s="5" t="inlineStr">
        <is>
          <t>100,00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=HYPERLINK("https://www.leilaoonline.com.br/lote/detalhe/8917", "065")</f>
      </c>
      <c r="B54" s="4" t="s">
        <f>=HYPERLINK("https://www.leilaoonline.com.br/lote/detalhe/8917", " ITA-059-2017 - 5 ITENS DIVERSOS( DESKTOP IBM; DESKTOP HP; DESKTOP LENOVO; 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=HYPERLINK("https://www.leilaoonline.com.br/lote/detalhe/8916", "066")</f>
      </c>
      <c r="B55" s="4" t="s">
        <f>=HYPERLINK("https://www.leilaoonline.com.br/lote/detalhe/8916", " ITA-060-2017 - 1 PLASTIFICADORA GAZELA OFICIO- 90.23.27  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=HYPERLINK("https://www.leilaoonline.com.br/lote/detalhe/8915", "067")</f>
      </c>
      <c r="B56" s="4" t="s">
        <f>=HYPERLINK("https://www.leilaoonline.com.br/lote/detalhe/8915", " MUT-010-2017 - 19 ITENS DIVERSOS( ARMÁRIO ESTRUTURAL; GAVETEIRO VOLANTE;)   ")</f>
      </c>
      <c r="C56" s="4" t="inlineStr">
        <is>
          <t>Vendido</t>
        </is>
      </c>
      <c r="D56" s="4" t="inlineStr">
        <is>
          <t>1</t>
        </is>
      </c>
      <c r="E56" s="5" t="inlineStr">
        <is>
          <t>100,00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=HYPERLINK("https://www.leilaoonline.com.br/lote/detalhe/8940", "068")</f>
      </c>
      <c r="B57" s="4" t="s">
        <f>=HYPERLINK("https://www.leilaoonline.com.br/lote/detalhe/8940", " MUT-011-2017 -20 ITENS DIVERSOS ( PONTA VERMELHA; PONTA ESCO;ADAPTADOR ESCO)  ")</f>
      </c>
      <c r="C57" s="4" t="inlineStr">
        <is>
          <t>Vendido</t>
        </is>
      </c>
      <c r="D57" s="4" t="inlineStr">
        <is>
          <t>6</t>
        </is>
      </c>
      <c r="E57" s="5" t="inlineStr">
        <is>
          <t>350,00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=HYPERLINK("https://www.leilaoonline.com.br/lote/detalhe/8939", "069")</f>
      </c>
      <c r="B58" s="4" t="s">
        <f>=HYPERLINK("https://www.leilaoonline.com.br/lote/detalhe/8939", " MUT-012-2017 -20 ITENS DIVERSOS( CHAPA DESGASTE; CANELA; ADAPTADOR E OUTROS ITENS) VEJA ITENS DISCRITIVOS   ")</f>
      </c>
      <c r="C58" s="4" t="inlineStr">
        <is>
          <t>Vendido</t>
        </is>
      </c>
      <c r="D58" s="4" t="inlineStr">
        <is>
          <t>6</t>
        </is>
      </c>
      <c r="E58" s="5" t="inlineStr">
        <is>
          <t>350,00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=HYPERLINK("https://www.leilaoonline.com.br/lote/detalhe/8918", "070")</f>
      </c>
      <c r="B59" s="4" t="s">
        <f>=HYPERLINK("https://www.leilaoonline.com.br/lote/detalhe/8918", " SLB-15-2017 - 180 ITENS DIVERSOS ( MANGUEIRAS; SUPORTES; VENTILADOR COMPONENTES;ANEIS E OUTROS) VEJA ITENS DISCRITIVOS    ")</f>
      </c>
      <c r="C59" s="4" t="inlineStr">
        <is>
          <t>Não vendido</t>
        </is>
      </c>
      <c r="D59" s="4" t="inlineStr">
        <is>
          <t>3</t>
        </is>
      </c>
      <c r="E59" s="5" t="inlineStr">
        <is>
          <t>350,00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=HYPERLINK("https://www.leilaoonline.com.br/lote/detalhe/8941", "072")</f>
      </c>
      <c r="B60" s="4" t="s">
        <f>=HYPERLINK("https://www.leilaoonline.com.br/lote/detalhe/8941", " SLB-18-2017 - 392 ITENS DIVERSOS ( LUVAS DE REDUÇÃO; LUVAS DE REDUÇÃO;BUCHA DE REDUÇÃO E OUTROS) 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500,00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=HYPERLINK("https://www.leilaoonline.com.br/lote/detalhe/8919", "078")</f>
      </c>
      <c r="B61" s="4" t="s">
        <f>=HYPERLINK("https://www.leilaoonline.com.br/lote/detalhe/8919", " 082-1086-2017 - ITENS DIVERSOS ( EIXO/EMPILHA;REVESTIMENTOS COPMPONENTE; CAIXA ROLAMENTO E OUTROS ) ")</f>
      </c>
      <c r="C61" s="4" t="inlineStr">
        <is>
          <t>Não vendido</t>
        </is>
      </c>
      <c r="D61" s="4" t="inlineStr">
        <is>
          <t>7</t>
        </is>
      </c>
      <c r="E61" s="5" t="inlineStr">
        <is>
          <t>450,00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=HYPERLINK("https://www.leilaoonline.com.br/lote/detalhe/8943", "080")</f>
      </c>
      <c r="B62" s="4" t="s">
        <f>=HYPERLINK("https://www.leilaoonline.com.br/lote/detalhe/8943", " 082-1090-2017 - 5 ITENS DIVERSOS ( MAQUINA DE CAFÉ; CARRO TERMICO; REGRIGERADOR ESTREITA, E OUTROS ) VEJA ITENS DISCRITIVOS   ")</f>
      </c>
      <c r="C62" s="4" t="inlineStr">
        <is>
          <t>Vendido</t>
        </is>
      </c>
      <c r="D62" s="4" t="inlineStr">
        <is>
          <t>36</t>
        </is>
      </c>
      <c r="E62" s="5" t="inlineStr">
        <is>
          <t>2.500,00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=HYPERLINK("https://www.leilaoonline.com.br/lote/detalhe/8942", "081")</f>
      </c>
      <c r="B63" s="4" t="s">
        <f>=HYPERLINK("https://www.leilaoonline.com.br/lote/detalhe/8942", " 082-1091-2017 - 4 ITENS DIVERSOS ( BALÇÃO DISTRIBUIÇÃO; CARRO TERMICO; E OUTROS )")</f>
      </c>
      <c r="C63" s="4" t="inlineStr">
        <is>
          <t>Vendido</t>
        </is>
      </c>
      <c r="D63" s="4" t="inlineStr">
        <is>
          <t>36</t>
        </is>
      </c>
      <c r="E63" s="5" t="inlineStr">
        <is>
          <t>2.500,00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=HYPERLINK("https://www.leilaoonline.com.br/lote/detalhe/8945", "082")</f>
      </c>
      <c r="B64" s="4" t="s">
        <f>=HYPERLINK("https://www.leilaoonline.com.br/lote/detalhe/8945", " 082-1092-2017 - 4 ITENS DIVERSOS(FRIGIDEIRA BASCULANTE; CARRO TERMICO;BALCÃO DISTRIBUIÇÃO E OUTROS ;)  ")</f>
      </c>
      <c r="C64" s="4" t="inlineStr">
        <is>
          <t>Vendido</t>
        </is>
      </c>
      <c r="D64" s="4" t="inlineStr">
        <is>
          <t>42</t>
        </is>
      </c>
      <c r="E64" s="5" t="inlineStr">
        <is>
          <t>3.000,00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=HYPERLINK("https://www.leilaoonline.com.br/lote/detalhe/8946", "083")</f>
      </c>
      <c r="B65" s="4" t="s">
        <f>=HYPERLINK("https://www.leilaoonline.com.br/lote/detalhe/8946", " 082-1093-2017 -4 ITENS DIVERSOS ( CARRO  TERMICO;BALÇÃO AQUECIDO E OUTROS)    ")</f>
      </c>
      <c r="C65" s="4" t="inlineStr">
        <is>
          <t>Vendido</t>
        </is>
      </c>
      <c r="D65" s="4" t="inlineStr">
        <is>
          <t>35</t>
        </is>
      </c>
      <c r="E65" s="5" t="inlineStr">
        <is>
          <t>3.000,00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=HYPERLINK("https://www.leilaoonline.com.br/lote/detalhe/8944", "084")</f>
      </c>
      <c r="B66" s="4" t="s">
        <f>=HYPERLINK("https://www.leilaoonline.com.br/lote/detalhe/8944", " 082-1094-2017 - 4 ITENS DIVERSOS ( CARRO TERMICO; BALÇÃO PARA DISTRIBUIÇÃO E OUTROS)    ")</f>
      </c>
      <c r="C66" s="4" t="inlineStr">
        <is>
          <t>Vendido</t>
        </is>
      </c>
      <c r="D66" s="4" t="inlineStr">
        <is>
          <t>47</t>
        </is>
      </c>
      <c r="E66" s="5" t="inlineStr">
        <is>
          <t>3.000,00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=HYPERLINK("https://www.leilaoonline.com.br/lote/detalhe/8947", "085")</f>
      </c>
      <c r="B67" s="4" t="s">
        <f>=HYPERLINK("https://www.leilaoonline.com.br/lote/detalhe/8947", " 082-1095-2017 - 27 ITENS DIVERSOS ( VALVULA DE ALIVIO; BOMBA WORTHIGTON; PAINEL DE CONTROLE E OUTROS)   ")</f>
      </c>
      <c r="C67" s="4" t="inlineStr">
        <is>
          <t>Não vendido</t>
        </is>
      </c>
      <c r="D67" s="4" t="inlineStr">
        <is>
          <t>5</t>
        </is>
      </c>
      <c r="E67" s="5" t="inlineStr">
        <is>
          <t>900,00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=HYPERLINK("https://www.leilaoonline.com.br/lote/detalhe/8921", "086")</f>
      </c>
      <c r="B68" s="4" t="s">
        <f>=HYPERLINK("https://www.leilaoonline.com.br/lote/detalhe/8921", " 082-1096-2017 -1 MBR LAMINA APLICAÇÃO  ")</f>
      </c>
      <c r="C68" s="4" t="inlineStr">
        <is>
          <t>Vendido</t>
        </is>
      </c>
      <c r="D68" s="4" t="inlineStr">
        <is>
          <t>1</t>
        </is>
      </c>
      <c r="E68" s="5" t="inlineStr">
        <is>
          <t>100,00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=HYPERLINK("https://www.leilaoonline.com.br/lote/detalhe/8922", "088")</f>
      </c>
      <c r="B69" s="4" t="s">
        <f>=HYPERLINK("https://www.leilaoonline.com.br/lote/detalhe/8922", " 082-1102-2017 - 14 CONECTOR COMPONENTE; BATERIA ESTACIONARIA; MODULO E OUTROS)   ")</f>
      </c>
      <c r="C69" s="4" t="inlineStr">
        <is>
          <t>Vendido</t>
        </is>
      </c>
      <c r="D69" s="4" t="inlineStr">
        <is>
          <t>3</t>
        </is>
      </c>
      <c r="E69" s="5" t="inlineStr">
        <is>
          <t>300,00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=HYPERLINK("https://www.leilaoonline.com.br/lote/detalhe/8923", "090")</f>
      </c>
      <c r="B70" s="4" t="s">
        <f>=HYPERLINK("https://www.leilaoonline.com.br/lote/detalhe/8923", " 082-1108-2017 - 12 CARRETÉIS DE MADEIRA ( TAMANHOS DIVERSOS)  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=HYPERLINK("https://www.leilaoonline.com.br/lote/detalhe/8924", "091")</f>
      </c>
      <c r="B71" s="4" t="s">
        <f>=HYPERLINK("https://www.leilaoonline.com.br/lote/detalhe/8924", " 082-1109-2017 - 10 CARRETÉIS DE MADEIRA ( TAMANHOS DIVERSOS)   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=HYPERLINK("https://www.leilaoonline.com.br/lote/detalhe/8930", "092")</f>
      </c>
      <c r="B72" s="4" t="s">
        <f>=HYPERLINK("https://www.leilaoonline.com.br/lote/detalhe/8930", " 082-1110-2017 - 12 CARRETÉIS DE MADEIRA ( TAMANHOS DIVERSOS)   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100,00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=HYPERLINK("https://www.leilaoonline.com.br/lote/detalhe/9099", "093")</f>
      </c>
      <c r="B73" s="4" t="s">
        <f>=HYPERLINK("https://www.leilaoonline.com.br/lote/detalhe/9099", "  CKS-007-2017 - 1 COMPUTADOR - DESKTOP  Thinkcentre A55 Celeron 420 HP.  CPU COMPLETA COM MEMORIA E HD, MONITOR, MOUSE E CABOS. 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100,00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=HYPERLINK("https://www.leilaoonline.com.br/lote/detalhe/9101", "094")</f>
      </c>
      <c r="B74" s="4" t="s">
        <f>=HYPERLINK("https://www.leilaoonline.com.br/lote/detalhe/9101", " CKS-008-2017 -1 MASSEIRA BALCÃO MISTURADEIRAS ESPIRAIS MEP 40.")</f>
      </c>
      <c r="C74" s="4" t="inlineStr">
        <is>
          <t>Não vendido</t>
        </is>
      </c>
      <c r="D74" s="4" t="inlineStr">
        <is>
          <t>3</t>
        </is>
      </c>
      <c r="E74" s="5" t="inlineStr">
        <is>
          <t>450,00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=HYPERLINK("https://www.leilaoonline.com.br/lote/detalhe/9120", "095")</f>
      </c>
      <c r="B75" s="4" t="s">
        <f>=HYPERLINK("https://www.leilaoonline.com.br/lote/detalhe/9120", "ITA-061-2017 - SECADORA INDUSTRIAL DE ROUPAS;SEEP QUEEN;COMERCI")</f>
      </c>
      <c r="C75" s="4" t="inlineStr">
        <is>
          <t>Não vendido</t>
        </is>
      </c>
      <c r="D75" s="4" t="inlineStr">
        <is>
          <t>3</t>
        </is>
      </c>
      <c r="E75" s="5" t="inlineStr">
        <is>
          <t>200,00</t>
        </is>
      </c>
      <c r="F75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2026-06-20T08:11:40.00Z</dcterms:created>
  <dc:creator>Tellks Tecnologia</dc:creator>
  <cp:revision>0</cp:revision>
</cp:coreProperties>
</file>