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4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Prensas • Serras • Compressores • Calandras • Furadeiras • Motores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03/11/2022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=HYPERLINK("https://www.leilaoonline.com.br/lote/detalhe/149437", "003")</f>
      </c>
      <c r="B11" s="4" t="s">
        <f>=HYPERLINK("https://www.leilaoonline.com.br/lote/detalhe/149437", "MOTOR WEG 20HP 1700RPM W22 PREMIUM")</f>
      </c>
      <c r="C11" s="4" t="inlineStr">
        <is>
          <t>Não vendido</t>
        </is>
      </c>
      <c r="D11" s="4" t="inlineStr">
        <is>
          <t>3</t>
        </is>
      </c>
      <c r="E11" s="5" t="inlineStr">
        <is>
          <t>1.300,00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=HYPERLINK("https://www.leilaoonline.com.br/lote/detalhe/149438", "005")</f>
      </c>
      <c r="B12" s="4" t="s">
        <f>=HYPERLINK("https://www.leilaoonline.com.br/lote/detalhe/149438", "MOTOR WEG 12,5 HP")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600,00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=HYPERLINK("https://www.leilaoonline.com.br/lote/detalhe/149442", "006")</f>
      </c>
      <c r="B13" s="4" t="s">
        <f>=HYPERLINK("https://www.leilaoonline.com.br/lote/detalhe/149442", "CALANDRA 1500 X 6 MM")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18.000,00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=HYPERLINK("https://www.leilaoonline.com.br/lote/detalhe/149443", "007")</f>
      </c>
      <c r="B14" s="4" t="s">
        <f>=HYPERLINK("https://www.leilaoonline.com.br/lote/detalhe/149443", "CALANDRA 1200MM MANUAL")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2.000,00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=HYPERLINK("https://www.leilaoonline.com.br/lote/detalhe/149439", "010")</f>
      </c>
      <c r="B15" s="4" t="s">
        <f>=HYPERLINK("https://www.leilaoonline.com.br/lote/detalhe/149439", "COMPRESSOR DOUAT 30 PÉS")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1.000,00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=HYPERLINK("https://www.leilaoonline.com.br/lote/detalhe/149441", "013")</f>
      </c>
      <c r="B16" s="4" t="s">
        <f>=HYPERLINK("https://www.leilaoonline.com.br/lote/detalhe/149441", "COMPRESSOR BRAVO SCHULZ CAS 15 BR")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3.000,00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=HYPERLINK("https://www.leilaoonline.com.br/lote/detalhe/149444", "014")</f>
      </c>
      <c r="B17" s="4" t="s">
        <f>=HYPERLINK("https://www.leilaoonline.com.br/lote/detalhe/149444", "COMPRESSOR PRESSURE 10 PÉS")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2.500,00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=HYPERLINK("https://www.leilaoonline.com.br/lote/detalhe/149440", "017")</f>
      </c>
      <c r="B18" s="4" t="s">
        <f>=HYPERLINK("https://www.leilaoonline.com.br/lote/detalhe/149440", "SERRA DE FITA VERTICAL SEM MOTOR")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500,00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=HYPERLINK("https://www.leilaoonline.com.br/lote/detalhe/149446", "019")</f>
      </c>
      <c r="B19" s="4" t="s">
        <f>=HYPERLINK("https://www.leilaoonline.com.br/lote/detalhe/149446", "BOMBA DE INCÊNDIO 60 CV")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10.000,00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=HYPERLINK("https://www.leilaoonline.com.br/lote/detalhe/149445", "020")</f>
      </c>
      <c r="B20" s="4" t="s">
        <f>=HYPERLINK("https://www.leilaoonline.com.br/lote/detalhe/149445", "EMPILHADEIRA ELÉTRICA CARGO 2,5 TON TORRE TRIPLEX")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25.000,00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=HYPERLINK("https://www.leilaoonline.com.br/lote/detalhe/149447", "021")</f>
      </c>
      <c r="B21" s="4" t="s">
        <f>=HYPERLINK("https://www.leilaoonline.com.br/lote/detalhe/149447", "RODA COMPONENTE 680X230X300MM; APLICAÇÃO: CARREGADOR DE NAVIO; SUBAPLICAÇÃO: TRUCK DE TRANSLAÇÃO (2 UNIDADES)")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=HYPERLINK("https://www.leilaoonline.com.br/lote/detalhe/149448", "022")</f>
      </c>
      <c r="B22" s="4" t="s">
        <f>=HYPERLINK("https://www.leilaoonline.com.br/lote/detalhe/149448", "RODA COMPONENTE 680X230X300MM; APLICAÇÃO: CARREGADOR DE NAVIO; SUBAPLICAÇÃO: TRUCK DE TRANSLAÇÃO (2 UNIDADES)")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=HYPERLINK("https://www.leilaoonline.com.br/lote/detalhe/149449", "024")</f>
      </c>
      <c r="B23" s="4" t="s">
        <f>=HYPERLINK("https://www.leilaoonline.com.br/lote/detalhe/149449", "TIRFOR 1600KG")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900,00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=HYPERLINK("https://www.leilaoonline.com.br/lote/detalhe/149452", "025")</f>
      </c>
      <c r="B24" s="4" t="s">
        <f>=HYPERLINK("https://www.leilaoonline.com.br/lote/detalhe/149452", "TIRFOR CARBOGRAFITE 3200 KG")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1.800,00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=HYPERLINK("https://www.leilaoonline.com.br/lote/detalhe/149453", "026")</f>
      </c>
      <c r="B25" s="4" t="s">
        <f>=HYPERLINK("https://www.leilaoonline.com.br/lote/detalhe/149453", "TIRFOR 3200 KG")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1.800,00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=HYPERLINK("https://www.leilaoonline.com.br/lote/detalhe/149450", "028")</f>
      </c>
      <c r="B26" s="4" t="s">
        <f>=HYPERLINK("https://www.leilaoonline.com.br/lote/detalhe/149450", "MÁQUINA DE SOLDA TOPO STRECKER")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2.000,00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=HYPERLINK("https://www.leilaoonline.com.br/lote/detalhe/149451", "032")</f>
      </c>
      <c r="B27" s="4" t="s">
        <f>=HYPERLINK("https://www.leilaoonline.com.br/lote/detalhe/149451", "PLACAS PARA REVESTIMENTO DE MOINHO DE BOLA (APROXIMADAMENTE 1500KG)")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4.500,00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=HYPERLINK("https://www.leilaoonline.com.br/lote/detalhe/149454", "034")</f>
      </c>
      <c r="B28" s="4" t="s">
        <f>=HYPERLINK("https://www.leilaoonline.com.br/lote/detalhe/149454", "MÁQUINA PARA FECHAMENTO DE CAIXAS COM FITA ADESIVA CYKLOP")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4.000,00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=HYPERLINK("https://www.leilaoonline.com.br/lote/detalhe/149455", "035")</f>
      </c>
      <c r="B29" s="4" t="s">
        <f>=HYPERLINK("https://www.leilaoonline.com.br/lote/detalhe/149455", "TUNEL DE ENCOLHIMENTO BAND-IT")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3.750,00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=HYPERLINK("https://www.leilaoonline.com.br/lote/detalhe/149459", "036")</f>
      </c>
      <c r="B30" s="4" t="s">
        <f>=HYPERLINK("https://www.leilaoonline.com.br/lote/detalhe/149459", "MISTURADOR DE ALIMENTOS EM AÇO INOX / MÁQUINA DE FABRICAR QUEIJOS / MISTURADOR EM AÇO INOX 200L")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4.500,00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=HYPERLINK("https://www.leilaoonline.com.br/lote/detalhe/149456", "038")</f>
      </c>
      <c r="B31" s="4" t="s">
        <f>=HYPERLINK("https://www.leilaoonline.com.br/lote/detalhe/149456", "TALHA ELÉTRICA 2 TON.")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1.000,00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=HYPERLINK("https://www.leilaoonline.com.br/lote/detalhe/149457", "039")</f>
      </c>
      <c r="B32" s="4" t="s">
        <f>=HYPERLINK("https://www.leilaoonline.com.br/lote/detalhe/149457", "TALHA ELÉTRICA 2 TON.")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1.000,00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=HYPERLINK("https://www.leilaoonline.com.br/lote/detalhe/149458", "040")</f>
      </c>
      <c r="B33" s="4" t="s">
        <f>=HYPERLINK("https://www.leilaoonline.com.br/lote/detalhe/149458", "ROLETE 34X10CM; COM EIXO E MANCAL PARA ESTEIRA/CORREIA TRANSPORTADORA DE MATERIAL (29 UNID.)")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5.200,00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=HYPERLINK("https://www.leilaoonline.com.br/lote/detalhe/149460", "041")</f>
      </c>
      <c r="B34" s="4" t="s">
        <f>=HYPERLINK("https://www.leilaoonline.com.br/lote/detalhe/149460", "GUILHOTINA NEWTON 3 X 1220 MM")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12.000,00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=HYPERLINK("https://www.leilaoonline.com.br/lote/detalhe/149462", "042")</f>
      </c>
      <c r="B35" s="4" t="s">
        <f>=HYPERLINK("https://www.leilaoonline.com.br/lote/detalhe/149462", "MÁQUINA DE CORTE PLASMA CUT-60")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4.500,00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=HYPERLINK("https://www.leilaoonline.com.br/lote/detalhe/149463", "043")</f>
      </c>
      <c r="B36" s="4" t="s">
        <f>=HYPERLINK("https://www.leilaoonline.com.br/lote/detalhe/149463", "MÁQUINA DE SOLDA PONTO 15 KVA")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4.500,00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=HYPERLINK("https://www.leilaoonline.com.br/lote/detalhe/149464", "044")</f>
      </c>
      <c r="B37" s="4" t="s">
        <f>=HYPERLINK("https://www.leilaoonline.com.br/lote/detalhe/149464", "SERRA DE FITA VERTICAL ARTRAM")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3.000,00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=HYPERLINK("https://www.leilaoonline.com.br/lote/detalhe/149461", "045")</f>
      </c>
      <c r="B38" s="4" t="s">
        <f>=HYPERLINK("https://www.leilaoonline.com.br/lote/detalhe/149461", "TROCADOR DE CALOR 114X13CM; COM TUBOS INTERNOS DE COBRE")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=HYPERLINK("https://www.leilaoonline.com.br/lote/detalhe/149465", "046")</f>
      </c>
      <c r="B39" s="4" t="s">
        <f>=HYPERLINK("https://www.leilaoonline.com.br/lote/detalhe/149465", "TROCADOR DE CALOR 114X13CM; COM TUBOS INTERNOS DE COBRE")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500,00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=HYPERLINK("https://www.leilaoonline.com.br/lote/detalhe/149466", "047")</f>
      </c>
      <c r="B40" s="4" t="s">
        <f>=HYPERLINK("https://www.leilaoonline.com.br/lote/detalhe/149466", "TROCADOR DE CALOR 78X13CM; COM TUBOS INTERNOS DE COBRE")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400,00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=HYPERLINK("https://www.leilaoonline.com.br/lote/detalhe/149467", "048")</f>
      </c>
      <c r="B41" s="4" t="s">
        <f>=HYPERLINK("https://www.leilaoonline.com.br/lote/detalhe/149467", "TROCADOR DE CALOR 78X13CM; COM TUBOS INTERNOS DE COBRE")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400,00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=HYPERLINK("https://www.leilaoonline.com.br/lote/detalhe/149468", "049")</f>
      </c>
      <c r="B42" s="4" t="s">
        <f>=HYPERLINK("https://www.leilaoonline.com.br/lote/detalhe/149468", "TROCADOR DE CALOR 61X13CM; COM TUBOS INTERNOS DE COBRE")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=HYPERLINK("https://www.leilaoonline.com.br/lote/detalhe/149469", "050")</f>
      </c>
      <c r="B43" s="4" t="s">
        <f>=HYPERLINK("https://www.leilaoonline.com.br/lote/detalhe/149469", "MÁQUINA PARA FABRICAÇÃO DE MOLAS U.S. BAIRD")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2.000,00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=HYPERLINK("https://www.leilaoonline.com.br/lote/detalhe/149474", "051")</f>
      </c>
      <c r="B44" s="4" t="s">
        <f>=HYPERLINK("https://www.leilaoonline.com.br/lote/detalhe/149474", "ESMERIL 1/2 CV")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375,00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=HYPERLINK("https://www.leilaoonline.com.br/lote/detalhe/149470", "052")</f>
      </c>
      <c r="B45" s="4" t="s">
        <f>=HYPERLINK("https://www.leilaoonline.com.br/lote/detalhe/149470", "BOMBA D´ÁGUA WEG 7,5 CV")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1.000,00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=HYPERLINK("https://www.leilaoonline.com.br/lote/detalhe/149471", "053")</f>
      </c>
      <c r="B46" s="4" t="s">
        <f>=HYPERLINK("https://www.leilaoonline.com.br/lote/detalhe/149471", "BOMBA D´ÁGUA WEG 7,5 CV")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1.000,00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=HYPERLINK("https://www.leilaoonline.com.br/lote/detalhe/149472", "054")</f>
      </c>
      <c r="B47" s="4" t="s">
        <f>=HYPERLINK("https://www.leilaoonline.com.br/lote/detalhe/149472", "BOMBA D´ÁGUA WEG 3,0 CV")</f>
      </c>
      <c r="C47" s="4" t="inlineStr">
        <is>
          <t>Não vendido</t>
        </is>
      </c>
      <c r="D47" s="4" t="inlineStr">
        <is>
          <t>1</t>
        </is>
      </c>
      <c r="E47" s="5" t="inlineStr">
        <is>
          <t>200,00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=HYPERLINK("https://www.leilaoonline.com.br/lote/detalhe/149473", "055")</f>
      </c>
      <c r="B48" s="4" t="s">
        <f>=HYPERLINK("https://www.leilaoonline.com.br/lote/detalhe/149473", "BOMBA D´ÁGUA WEG 3,0 CV")</f>
      </c>
      <c r="C48" s="4" t="inlineStr">
        <is>
          <t>Não vendido</t>
        </is>
      </c>
      <c r="D48" s="4" t="inlineStr">
        <is>
          <t>1</t>
        </is>
      </c>
      <c r="E48" s="5" t="inlineStr">
        <is>
          <t>200,00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=HYPERLINK("https://www.leilaoonline.com.br/lote/detalhe/149475", "056")</f>
      </c>
      <c r="B49" s="4" t="s">
        <f>=HYPERLINK("https://www.leilaoonline.com.br/lote/detalhe/149475", "BOMBA DE DIAFRAGMA 1/2 HP")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1.800,00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=HYPERLINK("https://www.leilaoonline.com.br/lote/detalhe/149479", "058")</f>
      </c>
      <c r="B50" s="4" t="s">
        <f>=HYPERLINK("https://www.leilaoonline.com.br/lote/detalhe/149479", "EXTRUSORA DE PLÁSTICO 35 MM 5 HP")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8.000,00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=HYPERLINK("https://www.leilaoonline.com.br/lote/detalhe/149476", "060")</f>
      </c>
      <c r="B51" s="4" t="s">
        <f>=HYPERLINK("https://www.leilaoonline.com.br/lote/detalhe/149476", "CARRINHO DE SUPERMERCADO")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300,00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=HYPERLINK("https://www.leilaoonline.com.br/lote/detalhe/149477", "061")</f>
      </c>
      <c r="B52" s="4" t="s">
        <f>=HYPERLINK("https://www.leilaoonline.com.br/lote/detalhe/149477", "CARRINHO DE SUPERMERCADO")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300,00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=HYPERLINK("https://www.leilaoonline.com.br/lote/detalhe/149478", "063")</f>
      </c>
      <c r="B53" s="4" t="s">
        <f>=HYPERLINK("https://www.leilaoonline.com.br/lote/detalhe/149478", "CARRINHO DE SUPERMERCADO")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300,00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=HYPERLINK("https://www.leilaoonline.com.br/lote/detalhe/149480", "064")</f>
      </c>
      <c r="B54" s="4" t="s">
        <f>=HYPERLINK("https://www.leilaoonline.com.br/lote/detalhe/149480", "CARRETEL PARA MANGUEIRA DE SOLDA C/ MANGUEIRA REELCRAFT")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400,00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=HYPERLINK("https://www.leilaoonline.com.br/lote/detalhe/149481", "065")</f>
      </c>
      <c r="B55" s="4" t="s">
        <f>=HYPERLINK("https://www.leilaoonline.com.br/lote/detalhe/149481", "GUIA PARA DESOBSTRUÇÃO DE DUTOS")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400,00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=HYPERLINK("https://www.leilaoonline.com.br/lote/detalhe/149482", "066")</f>
      </c>
      <c r="B56" s="4" t="s">
        <f>=HYPERLINK("https://www.leilaoonline.com.br/lote/detalhe/149482", "CAIXA DE PLÁSTICO COM RODINHAS")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300,00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=HYPERLINK("https://www.leilaoonline.com.br/lote/detalhe/149487", "067")</f>
      </c>
      <c r="B57" s="4" t="s">
        <f>=HYPERLINK("https://www.leilaoonline.com.br/lote/detalhe/149487", "CAIXA DE PLÁSTICO")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200,00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=HYPERLINK("https://www.leilaoonline.com.br/lote/detalhe/149483", "068")</f>
      </c>
      <c r="B58" s="4" t="s">
        <f>=HYPERLINK("https://www.leilaoonline.com.br/lote/detalhe/149483", "LOTE COM 2 BOMBAS DOSADORAS 1/3 HP")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400,00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=HYPERLINK("https://www.leilaoonline.com.br/lote/detalhe/149484", "069")</f>
      </c>
      <c r="B59" s="4" t="s">
        <f>=HYPERLINK("https://www.leilaoonline.com.br/lote/detalhe/149484", "BOMBA DUPLA DOSADORA 3/4 HP")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400,00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=HYPERLINK("https://www.leilaoonline.com.br/lote/detalhe/149485", "071")</f>
      </c>
      <c r="B60" s="4" t="s">
        <f>=HYPERLINK("https://www.leilaoonline.com.br/lote/detalhe/149485", "BOMBAS DE TRANSFERÊNCIAS DE PRODUTOS QUÍMICOS COM SELAGEM MECÂNICA")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500,00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=HYPERLINK("https://www.leilaoonline.com.br/lote/detalhe/149486", "073")</f>
      </c>
      <c r="B61" s="4" t="s">
        <f>=HYPERLINK("https://www.leilaoonline.com.br/lote/detalhe/149486", "LOTE COM 2 BOMBAS 3 HP")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1.200,00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=HYPERLINK("https://www.leilaoonline.com.br/lote/detalhe/149488", "075")</f>
      </c>
      <c r="B62" s="4" t="s">
        <f>=HYPERLINK("https://www.leilaoonline.com.br/lote/detalhe/149488", "TUPIA PARA MADEIRA")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600,00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=HYPERLINK("https://www.leilaoonline.com.br/lote/detalhe/149489", "076")</f>
      </c>
      <c r="B63" s="4" t="s">
        <f>=HYPERLINK("https://www.leilaoonline.com.br/lote/detalhe/149489", "SOPRADOR COMPRESSOR ROTATIVO OMEL")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12.000,00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=HYPERLINK("https://www.leilaoonline.com.br/lote/detalhe/149490", "079")</f>
      </c>
      <c r="B64" s="4" t="s">
        <f>=HYPERLINK("https://www.leilaoonline.com.br/lote/detalhe/149490", "BOMBA VÁCUO 4 HP COMPRESSOR RADIAL")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1.000,00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=HYPERLINK("https://www.leilaoonline.com.br/lote/detalhe/149491", "082")</f>
      </c>
      <c r="B65" s="4" t="s">
        <f>=HYPERLINK("https://www.leilaoonline.com.br/lote/detalhe/149491", "VENTOINHA DIÂMETRO: 60CM")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500,00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=HYPERLINK("https://www.leilaoonline.com.br/lote/detalhe/149492", "083")</f>
      </c>
      <c r="B66" s="4" t="s">
        <f>=HYPERLINK("https://www.leilaoonline.com.br/lote/detalhe/149492", "VENTOINHA DIÂMETRO: 60CM")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500,00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=HYPERLINK("https://www.leilaoonline.com.br/lote/detalhe/149493", "084")</f>
      </c>
      <c r="B67" s="4" t="s">
        <f>=HYPERLINK("https://www.leilaoonline.com.br/lote/detalhe/149493", "VENTOINHA DIÂMETRO: 45CM")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500,00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=HYPERLINK("https://www.leilaoonline.com.br/lote/detalhe/149494", "085")</f>
      </c>
      <c r="B68" s="4" t="s">
        <f>=HYPERLINK("https://www.leilaoonline.com.br/lote/detalhe/149494", "VENTOINHA DIÂMETRO: 60CM")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500,00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=HYPERLINK("https://www.leilaoonline.com.br/lote/detalhe/149495", "086")</f>
      </c>
      <c r="B69" s="4" t="s">
        <f>=HYPERLINK("https://www.leilaoonline.com.br/lote/detalhe/149495", "FUNIL DESUMIDIFICADOR DE PLÁSTICO 200KG YANN BANG")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8.000,00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=HYPERLINK("https://www.leilaoonline.com.br/lote/detalhe/149503", "088")</f>
      </c>
      <c r="B70" s="4" t="s">
        <f>=HYPERLINK("https://www.leilaoonline.com.br/lote/detalhe/149503", "TORNO DE CORREIA COM MOTOR MONOFÁSICO 1 CV")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3.500,00</t>
        </is>
      </c>
      <c r="F70" s="4" t="inlineStr">
        <is>
          <t>150.00</t>
        </is>
      </c>
    </row>
    <row collapsed="false" customFormat="false" customHeight="false" hidden="false" ht="12.1" outlineLevel="0" r="71">
      <c r="A71" s="5" t="s">
        <f>=HYPERLINK("https://www.leilaoonline.com.br/lote/detalhe/149496", "089")</f>
      </c>
      <c r="B71" s="4" t="s">
        <f>=HYPERLINK("https://www.leilaoonline.com.br/lote/detalhe/149496", "BOMBA CENTRÍFUGA")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1.000,00</t>
        </is>
      </c>
      <c r="F71" s="4" t="inlineStr">
        <is>
          <t>150.00</t>
        </is>
      </c>
    </row>
    <row collapsed="false" customFormat="false" customHeight="false" hidden="false" ht="12.1" outlineLevel="0" r="72">
      <c r="A72" s="5" t="s">
        <f>=HYPERLINK("https://www.leilaoonline.com.br/lote/detalhe/149497", "095")</f>
      </c>
      <c r="B72" s="4" t="s">
        <f>=HYPERLINK("https://www.leilaoonline.com.br/lote/detalhe/149497", "DESENTUPIDOR DE ESGOTO RIDGID K-500")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4.000,00</t>
        </is>
      </c>
      <c r="F72" s="4" t="inlineStr">
        <is>
          <t>150.00</t>
        </is>
      </c>
    </row>
    <row collapsed="false" customFormat="false" customHeight="false" hidden="false" ht="12.1" outlineLevel="0" r="73">
      <c r="A73" s="5" t="s">
        <f>=HYPERLINK("https://www.leilaoonline.com.br/lote/detalhe/149498", "097")</f>
      </c>
      <c r="B73" s="4" t="s">
        <f>=HYPERLINK("https://www.leilaoonline.com.br/lote/detalhe/149498", "DESENTUPIDOR DE ESGOTO RIDGID K-1000")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6.000,00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=HYPERLINK("https://www.leilaoonline.com.br/lote/detalhe/149499", "098")</f>
      </c>
      <c r="B74" s="4" t="s">
        <f>=HYPERLINK("https://www.leilaoonline.com.br/lote/detalhe/149499", "DESENTUPIDOR DE ESGOTO RIDGID K-1000")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6.000,00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=HYPERLINK("https://www.leilaoonline.com.br/lote/detalhe/149500", "099")</f>
      </c>
      <c r="B75" s="4" t="s">
        <f>=HYPERLINK("https://www.leilaoonline.com.br/lote/detalhe/149500", "DESENTUPIDOR DE ESGOTO RIDGID 500")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4.000,00</t>
        </is>
      </c>
      <c r="F75" s="4" t="inlineStr">
        <is>
          <t>150.00</t>
        </is>
      </c>
    </row>
    <row collapsed="false" customFormat="false" customHeight="false" hidden="false" ht="12.1" outlineLevel="0" r="76">
      <c r="A76" s="5" t="s">
        <f>=HYPERLINK("https://www.leilaoonline.com.br/lote/detalhe/149501", "100")</f>
      </c>
      <c r="B76" s="4" t="s">
        <f>=HYPERLINK("https://www.leilaoonline.com.br/lote/detalhe/149501", "ELEVADOR MONTA CARGA PLATAFORMA 1X1M")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1.000,00</t>
        </is>
      </c>
      <c r="F76" s="4" t="inlineStr">
        <is>
          <t>150.00</t>
        </is>
      </c>
    </row>
    <row collapsed="false" customFormat="false" customHeight="false" hidden="false" ht="12.1" outlineLevel="0" r="77">
      <c r="A77" s="5" t="s">
        <f>=HYPERLINK("https://www.leilaoonline.com.br/lote/detalhe/149502", "101")</f>
      </c>
      <c r="B77" s="4" t="s">
        <f>=HYPERLINK("https://www.leilaoonline.com.br/lote/detalhe/149502", "PRENSA EXCÊNTRICA 25 TON VERA CRUZ")</f>
      </c>
      <c r="C77" s="4" t="inlineStr">
        <is>
          <t>Vendido</t>
        </is>
      </c>
      <c r="D77" s="4" t="inlineStr">
        <is>
          <t>2</t>
        </is>
      </c>
      <c r="E77" s="5" t="inlineStr">
        <is>
          <t>6.500,00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=HYPERLINK("https://www.leilaoonline.com.br/lote/detalhe/149506", "102")</f>
      </c>
      <c r="B78" s="4" t="s">
        <f>=HYPERLINK("https://www.leilaoonline.com.br/lote/detalhe/149506", "PRENSA BALANCIM 6 TON.")</f>
      </c>
      <c r="C78" s="4" t="inlineStr">
        <is>
          <t>Vendido</t>
        </is>
      </c>
      <c r="D78" s="4" t="inlineStr">
        <is>
          <t>2</t>
        </is>
      </c>
      <c r="E78" s="5" t="inlineStr">
        <is>
          <t>700,00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=HYPERLINK("https://www.leilaoonline.com.br/lote/detalhe/149505", "103")</f>
      </c>
      <c r="B79" s="4" t="s">
        <f>=HYPERLINK("https://www.leilaoonline.com.br/lote/detalhe/149505", "PRENSA EXCÊNTRICA  0,5 TON")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1.000,00</t>
        </is>
      </c>
      <c r="F79" s="4" t="inlineStr">
        <is>
          <t>150.00</t>
        </is>
      </c>
    </row>
    <row collapsed="false" customFormat="false" customHeight="false" hidden="false" ht="12.1" outlineLevel="0" r="80">
      <c r="A80" s="5" t="s">
        <f>=HYPERLINK("https://www.leilaoonline.com.br/lote/detalhe/149504", "104")</f>
      </c>
      <c r="B80" s="4" t="s">
        <f>=HYPERLINK("https://www.leilaoonline.com.br/lote/detalhe/149504", "PRENSA EXCÊNTRICA 25 TON.")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4.000,00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=HYPERLINK("https://www.leilaoonline.com.br/lote/detalhe/149507", "105")</f>
      </c>
      <c r="B81" s="4" t="s">
        <f>=HYPERLINK("https://www.leilaoonline.com.br/lote/detalhe/149507", "AFIADORA DE BROCAS WAIDA MODELO DW-31S")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1.500,00</t>
        </is>
      </c>
      <c r="F81" s="4" t="inlineStr">
        <is>
          <t>100.00</t>
        </is>
      </c>
    </row>
    <row collapsed="false" customFormat="false" customHeight="false" hidden="false" ht="12.1" outlineLevel="0" r="82">
      <c r="A82" s="5" t="s">
        <f>=HYPERLINK("https://www.leilaoonline.com.br/lote/detalhe/149508", "106")</f>
      </c>
      <c r="B82" s="4" t="s">
        <f>=HYPERLINK("https://www.leilaoonline.com.br/lote/detalhe/149508", "JATO DE GRANALHA")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1.200,00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=HYPERLINK("https://www.leilaoonline.com.br/lote/detalhe/149509", "107")</f>
      </c>
      <c r="B83" s="4" t="s">
        <f>=HYPERLINK("https://www.leilaoonline.com.br/lote/detalhe/149509", "MULTIFUNCIONAL SERRA CIRCULAR E FURADEIRA HORIZONTAL - CÓD. 1297")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1.000,00</t>
        </is>
      </c>
      <c r="F83" s="4" t="inlineStr">
        <is>
          <t>150.00</t>
        </is>
      </c>
    </row>
    <row collapsed="false" customFormat="false" customHeight="false" hidden="false" ht="12.1" outlineLevel="0" r="84">
      <c r="A84" s="5" t="s">
        <f>=HYPERLINK("https://www.leilaoonline.com.br/lote/detalhe/149517", "108")</f>
      </c>
      <c r="B84" s="4" t="s">
        <f>=HYPERLINK("https://www.leilaoonline.com.br/lote/detalhe/149517", "SERRA POLICORTE")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750,00</t>
        </is>
      </c>
      <c r="F84" s="4" t="inlineStr">
        <is>
          <t>150.00</t>
        </is>
      </c>
    </row>
    <row collapsed="false" customFormat="false" customHeight="false" hidden="false" ht="12.1" outlineLevel="0" r="85">
      <c r="A85" s="5" t="s">
        <f>=HYPERLINK("https://www.leilaoonline.com.br/lote/detalhe/149514", "109")</f>
      </c>
      <c r="B85" s="4" t="s">
        <f>=HYPERLINK("https://www.leilaoonline.com.br/lote/detalhe/149514", "SERRA CIRCULAR")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600,00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=HYPERLINK("https://www.leilaoonline.com.br/lote/detalhe/149510", "110")</f>
      </c>
      <c r="B86" s="4" t="s">
        <f>=HYPERLINK("https://www.leilaoonline.com.br/lote/detalhe/149510", "SERRA POLICORTE MONOFÁSICA")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200,00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=HYPERLINK("https://www.leilaoonline.com.br/lote/detalhe/149516", "112")</f>
      </c>
      <c r="B87" s="4" t="s">
        <f>=HYPERLINK("https://www.leilaoonline.com.br/lote/detalhe/149516", "FURADEIRA DE BANCADA FERRARI 1/2 CV")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750,00</t>
        </is>
      </c>
      <c r="F87" s="4" t="inlineStr">
        <is>
          <t>150.00</t>
        </is>
      </c>
    </row>
    <row collapsed="false" customFormat="false" customHeight="false" hidden="false" ht="12.1" outlineLevel="0" r="88">
      <c r="A88" s="5" t="s">
        <f>=HYPERLINK("https://www.leilaoonline.com.br/lote/detalhe/149515", "114")</f>
      </c>
      <c r="B88" s="4" t="s">
        <f>=HYPERLINK("https://www.leilaoonline.com.br/lote/detalhe/149515", "FURADEIRA DE BANCADA 1/4 CV")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600,00</t>
        </is>
      </c>
      <c r="F88" s="4" t="inlineStr">
        <is>
          <t>100.00</t>
        </is>
      </c>
    </row>
    <row collapsed="false" customFormat="false" customHeight="false" hidden="false" ht="12.1" outlineLevel="0" r="89">
      <c r="A89" s="5" t="s">
        <f>=HYPERLINK("https://www.leilaoonline.com.br/lote/detalhe/149511", "115")</f>
      </c>
      <c r="B89" s="4" t="s">
        <f>=HYPERLINK("https://www.leilaoonline.com.br/lote/detalhe/149511", "TRANSPALETEIRA MANUAL")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3.000,00</t>
        </is>
      </c>
      <c r="F89" s="4" t="inlineStr">
        <is>
          <t>100.00</t>
        </is>
      </c>
    </row>
    <row collapsed="false" customFormat="false" customHeight="false" hidden="false" ht="12.1" outlineLevel="0" r="90">
      <c r="A90" s="5" t="s">
        <f>=HYPERLINK("https://www.leilaoonline.com.br/lote/detalhe/149512", "116")</f>
      </c>
      <c r="B90" s="4" t="s">
        <f>=HYPERLINK("https://www.leilaoonline.com.br/lote/detalhe/149512", "MASTRO PARA BANDEIRA 10M")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500,00</t>
        </is>
      </c>
      <c r="F90" s="4" t="inlineStr">
        <is>
          <t>100.00</t>
        </is>
      </c>
    </row>
    <row collapsed="false" customFormat="false" customHeight="false" hidden="false" ht="12.1" outlineLevel="0" r="91">
      <c r="A91" s="5" t="s">
        <f>=HYPERLINK("https://www.leilaoonline.com.br/lote/detalhe/149513", "117")</f>
      </c>
      <c r="B91" s="4" t="s">
        <f>=HYPERLINK("https://www.leilaoonline.com.br/lote/detalhe/149513", "SISTEMA DE CÂMERA SEESNAKE")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1.000,00</t>
        </is>
      </c>
      <c r="F91" s="4" t="inlineStr">
        <is>
          <t>500.00</t>
        </is>
      </c>
    </row>
    <row collapsed="false" customFormat="false" customHeight="false" hidden="false" ht="12.1" outlineLevel="0" r="92">
      <c r="A92" s="5" t="s">
        <f>=HYPERLINK("https://www.leilaoonline.com.br/lote/detalhe/149518", "119")</f>
      </c>
      <c r="B92" s="4" t="s">
        <f>=HYPERLINK("https://www.leilaoonline.com.br/lote/detalhe/149518", "BRAÇO GIRATÓRIO 500KG")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1.000,00</t>
        </is>
      </c>
      <c r="F92" s="4" t="inlineStr">
        <is>
          <t>100.00</t>
        </is>
      </c>
    </row>
    <row collapsed="false" customFormat="false" customHeight="false" hidden="false" ht="12.1" outlineLevel="0" r="93">
      <c r="A93" s="5" t="s">
        <f>=HYPERLINK("https://www.leilaoonline.com.br/lote/detalhe/149519", "120")</f>
      </c>
      <c r="B93" s="4" t="s">
        <f>=HYPERLINK("https://www.leilaoonline.com.br/lote/detalhe/149519", "BOMBA CENTRÍFUGA 20 CV")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6.500,00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=HYPERLINK("https://www.leilaoonline.com.br/lote/detalhe/149520", "121")</f>
      </c>
      <c r="B94" s="4" t="s">
        <f>=HYPERLINK("https://www.leilaoonline.com.br/lote/detalhe/149520", "BOMBA CENTRÍFUGA 7,5 CV")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3.000,00</t>
        </is>
      </c>
      <c r="F94" s="4" t="inlineStr">
        <is>
          <t>250.00</t>
        </is>
      </c>
    </row>
    <row collapsed="false" customFormat="false" customHeight="false" hidden="false" ht="12.1" outlineLevel="0" r="95">
      <c r="A95" s="5" t="s">
        <f>=HYPERLINK("https://www.leilaoonline.com.br/lote/detalhe/149521", "122")</f>
      </c>
      <c r="B95" s="4" t="s">
        <f>=HYPERLINK("https://www.leilaoonline.com.br/lote/detalhe/149521", "BOMBA CENTRÍFUGA 7,5 CV")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3.000,00</t>
        </is>
      </c>
      <c r="F95" s="4" t="inlineStr">
        <is>
          <t>250.00</t>
        </is>
      </c>
    </row>
    <row collapsed="false" customFormat="false" customHeight="false" hidden="false" ht="12.1" outlineLevel="0" r="96">
      <c r="A96" s="5" t="s">
        <f>=HYPERLINK("https://www.leilaoonline.com.br/lote/detalhe/149522", "123")</f>
      </c>
      <c r="B96" s="4" t="s">
        <f>=HYPERLINK("https://www.leilaoonline.com.br/lote/detalhe/149522", "BOMBA CENTRÍFUGA 7,5 CV")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3.000,00</t>
        </is>
      </c>
      <c r="F96" s="4" t="inlineStr">
        <is>
          <t>250.00</t>
        </is>
      </c>
    </row>
    <row collapsed="false" customFormat="false" customHeight="false" hidden="false" ht="12.1" outlineLevel="0" r="97">
      <c r="A97" s="5" t="s">
        <f>=HYPERLINK("https://www.leilaoonline.com.br/lote/detalhe/149523", "124")</f>
      </c>
      <c r="B97" s="4" t="s">
        <f>=HYPERLINK("https://www.leilaoonline.com.br/lote/detalhe/149523", "BOMBA CENTRÍFUGA 7,5 CV")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3.000,00</t>
        </is>
      </c>
      <c r="F97" s="4" t="inlineStr">
        <is>
          <t>250.00</t>
        </is>
      </c>
    </row>
    <row collapsed="false" customFormat="false" customHeight="false" hidden="false" ht="12.1" outlineLevel="0" r="98">
      <c r="A98" s="5" t="s">
        <f>=HYPERLINK("https://www.leilaoonline.com.br/lote/detalhe/149525", "125")</f>
      </c>
      <c r="B98" s="4" t="s">
        <f>=HYPERLINK("https://www.leilaoonline.com.br/lote/detalhe/149525", "BOMBA CENTRÍFUGA 3 CV")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1.500,00</t>
        </is>
      </c>
      <c r="F98" s="4" t="inlineStr">
        <is>
          <t>150.00</t>
        </is>
      </c>
    </row>
    <row collapsed="false" customFormat="false" customHeight="false" hidden="false" ht="12.1" outlineLevel="0" r="99">
      <c r="A99" s="5" t="s">
        <f>=HYPERLINK("https://www.leilaoonline.com.br/lote/detalhe/149528", "126")</f>
      </c>
      <c r="B99" s="4" t="s">
        <f>=HYPERLINK("https://www.leilaoonline.com.br/lote/detalhe/149528", "BOMBA CENTRÍFUGA 3 CV")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1.500,00</t>
        </is>
      </c>
      <c r="F99" s="4" t="inlineStr">
        <is>
          <t>150.00</t>
        </is>
      </c>
    </row>
    <row collapsed="false" customFormat="false" customHeight="false" hidden="false" ht="12.1" outlineLevel="0" r="100">
      <c r="A100" s="5" t="s">
        <f>=HYPERLINK("https://www.leilaoonline.com.br/lote/detalhe/149529", "127")</f>
      </c>
      <c r="B100" s="4" t="s">
        <f>=HYPERLINK("https://www.leilaoonline.com.br/lote/detalhe/149529", "BOMBA CENTRÍFUGA 3 CV")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1.500,00</t>
        </is>
      </c>
      <c r="F100" s="4" t="inlineStr">
        <is>
          <t>150.00</t>
        </is>
      </c>
    </row>
    <row collapsed="false" customFormat="false" customHeight="false" hidden="false" ht="12.1" outlineLevel="0" r="101">
      <c r="A101" s="5" t="s">
        <f>=HYPERLINK("https://www.leilaoonline.com.br/lote/detalhe/149530", "128")</f>
      </c>
      <c r="B101" s="4" t="s">
        <f>=HYPERLINK("https://www.leilaoonline.com.br/lote/detalhe/149530", "BOMBA CENTRÍFUGA")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1.000,00</t>
        </is>
      </c>
      <c r="F101" s="4" t="inlineStr">
        <is>
          <t>150.00</t>
        </is>
      </c>
    </row>
    <row collapsed="false" customFormat="false" customHeight="false" hidden="false" ht="12.1" outlineLevel="0" r="102">
      <c r="A102" s="5" t="s">
        <f>=HYPERLINK("https://www.leilaoonline.com.br/lote/detalhe/149526", "130")</f>
      </c>
      <c r="B102" s="4" t="s">
        <f>=HYPERLINK("https://www.leilaoonline.com.br/lote/detalhe/149526", "QUEIMADOR DE COMBUSTÍVEL GLP PARA CALDEIRA TENGE")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8.000,00</t>
        </is>
      </c>
      <c r="F102" s="4" t="inlineStr">
        <is>
          <t>150.00</t>
        </is>
      </c>
    </row>
    <row collapsed="false" customFormat="false" customHeight="false" hidden="false" ht="12.1" outlineLevel="0" r="103">
      <c r="A103" s="5" t="s">
        <f>=HYPERLINK("https://www.leilaoonline.com.br/lote/detalhe/149524", "131")</f>
      </c>
      <c r="B103" s="4" t="s">
        <f>=HYPERLINK("https://www.leilaoonline.com.br/lote/detalhe/149524", "TRITURADOR DE PAPEL PARA ESCRITÓRIO")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100,00</t>
        </is>
      </c>
      <c r="F103" s="4" t="inlineStr">
        <is>
          <t>50.00</t>
        </is>
      </c>
    </row>
    <row collapsed="false" customFormat="false" customHeight="false" hidden="false" ht="12.1" outlineLevel="0" r="104">
      <c r="A104" s="5" t="s">
        <f>=HYPERLINK("https://www.leilaoonline.com.br/lote/detalhe/149527", "132")</f>
      </c>
      <c r="B104" s="4" t="s">
        <f>=HYPERLINK("https://www.leilaoonline.com.br/lote/detalhe/149527", "BRAÇO GIRATÓRIO 360 GRAUS")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1.000,00</t>
        </is>
      </c>
      <c r="F104" s="4" t="inlineStr">
        <is>
          <t>150.00</t>
        </is>
      </c>
    </row>
    <row collapsed="false" customFormat="false" customHeight="false" hidden="false" ht="12.1" outlineLevel="0" r="105">
      <c r="A105" s="5" t="s">
        <f>=HYPERLINK("https://www.leilaoonline.com.br/lote/detalhe/149531", "133")</f>
      </c>
      <c r="B105" s="4" t="s">
        <f>=HYPERLINK("https://www.leilaoonline.com.br/lote/detalhe/149531", "COMPRESSOR ATLAS COPCO GX7 ANO 2007")</f>
      </c>
      <c r="C105" s="4" t="inlineStr">
        <is>
          <t>Não vendido</t>
        </is>
      </c>
      <c r="D105" s="4" t="inlineStr">
        <is>
          <t>6</t>
        </is>
      </c>
      <c r="E105" s="5" t="inlineStr">
        <is>
          <t>2.250,00</t>
        </is>
      </c>
      <c r="F105" s="4" t="inlineStr">
        <is>
          <t>250.00</t>
        </is>
      </c>
    </row>
    <row collapsed="false" customFormat="false" customHeight="false" hidden="false" ht="12.1" outlineLevel="0" r="106">
      <c r="A106" s="5" t="s">
        <f>=HYPERLINK("https://www.leilaoonline.com.br/lote/detalhe/149532", "135")</f>
      </c>
      <c r="B106" s="4" t="s">
        <f>=HYPERLINK("https://www.leilaoonline.com.br/lote/detalhe/149532", "COMPRESSOR ATLAS COPCO GX5 ANO 2003")</f>
      </c>
      <c r="C106" s="4" t="inlineStr">
        <is>
          <t>Não vendido</t>
        </is>
      </c>
      <c r="D106" s="4" t="inlineStr">
        <is>
          <t>1</t>
        </is>
      </c>
      <c r="E106" s="5" t="inlineStr">
        <is>
          <t>1.000,00</t>
        </is>
      </c>
      <c r="F106" s="4" t="inlineStr">
        <is>
          <t>250.00</t>
        </is>
      </c>
    </row>
    <row collapsed="false" customFormat="false" customHeight="false" hidden="false" ht="12.1" outlineLevel="0" r="107">
      <c r="A107" s="5" t="s">
        <f>=HYPERLINK("https://www.leilaoonline.com.br/lote/detalhe/149533", "136")</f>
      </c>
      <c r="B107" s="4" t="s">
        <f>=HYPERLINK("https://www.leilaoonline.com.br/lote/detalhe/149533", "COMPRESSOR ATLAS COPCO GX7 ANO 2002")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1.000,00</t>
        </is>
      </c>
      <c r="F107" s="4" t="inlineStr">
        <is>
          <t>250.00</t>
        </is>
      </c>
    </row>
    <row collapsed="false" customFormat="false" customHeight="false" hidden="false" ht="12.1" outlineLevel="0" r="108">
      <c r="A108" s="5" t="s">
        <f>=HYPERLINK("https://www.leilaoonline.com.br/lote/detalhe/149534", "137")</f>
      </c>
      <c r="B108" s="4" t="s">
        <f>=HYPERLINK("https://www.leilaoonline.com.br/lote/detalhe/149534", "COMPRESSOR ATLAS COPCO GX5 ANO 2005")</f>
      </c>
      <c r="C108" s="4" t="inlineStr">
        <is>
          <t>Não vendido</t>
        </is>
      </c>
      <c r="D108" s="4" t="inlineStr">
        <is>
          <t>1</t>
        </is>
      </c>
      <c r="E108" s="5" t="inlineStr">
        <is>
          <t>1.000,00</t>
        </is>
      </c>
      <c r="F108" s="4" t="inlineStr">
        <is>
          <t>250.00</t>
        </is>
      </c>
    </row>
    <row collapsed="false" customFormat="false" customHeight="false" hidden="false" ht="12.1" outlineLevel="0" r="109">
      <c r="A109" s="5" t="s">
        <f>=HYPERLINK("https://www.leilaoonline.com.br/lote/detalhe/149535", "138")</f>
      </c>
      <c r="B109" s="4" t="s">
        <f>=HYPERLINK("https://www.leilaoonline.com.br/lote/detalhe/149535", "COMPRESSOR ATLAS COPCO GX7 ANO 2005")</f>
      </c>
      <c r="C109" s="4" t="inlineStr">
        <is>
          <t>Não vendido</t>
        </is>
      </c>
      <c r="D109" s="4" t="inlineStr">
        <is>
          <t>1</t>
        </is>
      </c>
      <c r="E109" s="5" t="inlineStr">
        <is>
          <t>1.000,00</t>
        </is>
      </c>
      <c r="F109" s="4" t="inlineStr">
        <is>
          <t>250.00</t>
        </is>
      </c>
    </row>
    <row collapsed="false" customFormat="false" customHeight="false" hidden="false" ht="12.1" outlineLevel="0" r="110">
      <c r="A110" s="5" t="s">
        <f>=HYPERLINK("https://www.leilaoonline.com.br/lote/detalhe/149536", "140")</f>
      </c>
      <c r="B110" s="4" t="s">
        <f>=HYPERLINK("https://www.leilaoonline.com.br/lote/detalhe/149536", "1 UNIDADE DE PISTÃO HIDRÁULICO (160CM X 20CM DIÂMETRO DO ÊMBOLO)")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1.000,00</t>
        </is>
      </c>
      <c r="F110" s="4" t="inlineStr">
        <is>
          <t>150.00</t>
        </is>
      </c>
    </row>
    <row collapsed="false" customFormat="false" customHeight="false" hidden="false" ht="12.1" outlineLevel="0" r="111">
      <c r="A111" s="5" t="s">
        <f>=HYPERLINK("https://www.leilaoonline.com.br/lote/detalhe/149537", "141")</f>
      </c>
      <c r="B111" s="4" t="s">
        <f>=HYPERLINK("https://www.leilaoonline.com.br/lote/detalhe/149537", "MÁQUINA PARA EMBALAR")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1.000,00</t>
        </is>
      </c>
      <c r="F111" s="4" t="inlineStr">
        <is>
          <t>100.00</t>
        </is>
      </c>
    </row>
    <row collapsed="false" customFormat="false" customHeight="false" hidden="false" ht="12.1" outlineLevel="0" r="112">
      <c r="A112" s="5" t="s">
        <f>=HYPERLINK("https://www.leilaoonline.com.br/lote/detalhe/149538", "147")</f>
      </c>
      <c r="B112" s="4" t="s">
        <f>=HYPERLINK("https://www.leilaoonline.com.br/lote/detalhe/149538", "SERVO MOTOR 15 HP")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1.000,00</t>
        </is>
      </c>
      <c r="F112" s="4" t="inlineStr">
        <is>
          <t>150.00</t>
        </is>
      </c>
    </row>
    <row collapsed="false" customFormat="false" customHeight="false" hidden="false" ht="12.1" outlineLevel="0" r="113">
      <c r="A113" s="5" t="s">
        <f>=HYPERLINK("https://www.leilaoonline.com.br/lote/detalhe/149539", "148")</f>
      </c>
      <c r="B113" s="4" t="s">
        <f>=HYPERLINK("https://www.leilaoonline.com.br/lote/detalhe/149539", "SERVO MOTOR 15 HP")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1.000,00</t>
        </is>
      </c>
      <c r="F113" s="4" t="inlineStr">
        <is>
          <t>150.00</t>
        </is>
      </c>
    </row>
    <row collapsed="false" customFormat="false" customHeight="false" hidden="false" ht="12.1" outlineLevel="0" r="114">
      <c r="A114" s="5" t="s">
        <f>=HYPERLINK("https://www.leilaoonline.com.br/lote/detalhe/149540", "154")</f>
      </c>
      <c r="B114" s="4" t="s">
        <f>=HYPERLINK("https://www.leilaoonline.com.br/lote/detalhe/149540", "COFRE MECÂNICO COM CHAVE TETRA 60X48X45CM (SEM USO)")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200,00</t>
        </is>
      </c>
      <c r="F114" s="4" t="inlineStr">
        <is>
          <t>50.00</t>
        </is>
      </c>
    </row>
    <row collapsed="false" customFormat="false" customHeight="false" hidden="false" ht="12.1" outlineLevel="0" r="115">
      <c r="A115" s="5" t="s">
        <f>=HYPERLINK("https://www.leilaoonline.com.br/lote/detalhe/149541", "155")</f>
      </c>
      <c r="B115" s="4" t="s">
        <f>=HYPERLINK("https://www.leilaoonline.com.br/lote/detalhe/149541", "2 COFRES MECÂNICOS COM CHAVE TETRA 60X48X45CM (SEM USO)")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400,00</t>
        </is>
      </c>
      <c r="F115" s="4" t="inlineStr">
        <is>
          <t>50.00</t>
        </is>
      </c>
    </row>
    <row collapsed="false" customFormat="false" customHeight="false" hidden="false" ht="12.1" outlineLevel="0" r="116">
      <c r="A116" s="5" t="s">
        <f>=HYPERLINK("https://www.leilaoonline.com.br/lote/detalhe/149542", "156")</f>
      </c>
      <c r="B116" s="4" t="s">
        <f>=HYPERLINK("https://www.leilaoonline.com.br/lote/detalhe/149542", "2 COFRES MECÂNICOS COM CHAVE TETRA 60X48X45CM (SEM USO)")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400,00</t>
        </is>
      </c>
      <c r="F116" s="4" t="inlineStr">
        <is>
          <t>50.00</t>
        </is>
      </c>
    </row>
    <row collapsed="false" customFormat="false" customHeight="false" hidden="false" ht="12.1" outlineLevel="0" r="117">
      <c r="A117" s="5" t="s">
        <f>=HYPERLINK("https://www.leilaoonline.com.br/lote/detalhe/149543", "157")</f>
      </c>
      <c r="B117" s="4" t="s">
        <f>=HYPERLINK("https://www.leilaoonline.com.br/lote/detalhe/149543", "2 COFRES MECÂNICOS COM CHAVE TETRA 60X48X45CM (SEM USO)")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400,00</t>
        </is>
      </c>
      <c r="F117" s="4" t="inlineStr">
        <is>
          <t>50.00</t>
        </is>
      </c>
    </row>
    <row collapsed="false" customFormat="false" customHeight="false" hidden="false" ht="12.1" outlineLevel="0" r="118">
      <c r="A118" s="5" t="s">
        <f>=HYPERLINK("https://www.leilaoonline.com.br/lote/detalhe/149544", "158")</f>
      </c>
      <c r="B118" s="4" t="s">
        <f>=HYPERLINK("https://www.leilaoonline.com.br/lote/detalhe/149544", "2 COFRES MECÂNICOS COM CHAVE TETRA 60X48X45CM (SEM USO)")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400,00</t>
        </is>
      </c>
      <c r="F118" s="4" t="inlineStr">
        <is>
          <t>50.00</t>
        </is>
      </c>
    </row>
    <row collapsed="false" customFormat="false" customHeight="false" hidden="false" ht="12.1" outlineLevel="0" r="119">
      <c r="A119" s="5" t="s">
        <f>=HYPERLINK("https://www.leilaoonline.com.br/lote/detalhe/149545", "159")</f>
      </c>
      <c r="B119" s="4" t="s">
        <f>=HYPERLINK("https://www.leilaoonline.com.br/lote/detalhe/149545", "2 COFRES MECÂNICOS COM CHAVE TETRA 60X48X45CM (SEM USO)")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400,00</t>
        </is>
      </c>
      <c r="F119" s="4" t="inlineStr">
        <is>
          <t>50.00</t>
        </is>
      </c>
    </row>
    <row collapsed="false" customFormat="false" customHeight="false" hidden="false" ht="12.1" outlineLevel="0" r="120">
      <c r="A120" s="5" t="s">
        <f>=HYPERLINK("https://www.leilaoonline.com.br/lote/detalhe/149546", "160")</f>
      </c>
      <c r="B120" s="4" t="s">
        <f>=HYPERLINK("https://www.leilaoonline.com.br/lote/detalhe/149546", "CALDEIRA AALBORG 5000 KG/H")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85.000,00</t>
        </is>
      </c>
      <c r="F120" s="4" t="inlineStr">
        <is>
          <t>500.00</t>
        </is>
      </c>
    </row>
    <row collapsed="false" customFormat="false" customHeight="false" hidden="false" ht="12.1" outlineLevel="0" r="121">
      <c r="A121" s="5" t="s">
        <f>=HYPERLINK("https://www.leilaoonline.com.br/lote/detalhe/149547", "162")</f>
      </c>
      <c r="B121" s="4" t="s">
        <f>=HYPERLINK("https://www.leilaoonline.com.br/lote/detalhe/149547", "EMPILHADEIRA ELÉTRICA PANTOGRÁFICA YALE NDR35; ANO 2010; 1.600 KG 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35.000,00</t>
        </is>
      </c>
      <c r="F121" s="4" t="inlineStr">
        <is>
          <t>150.00</t>
        </is>
      </c>
    </row>
    <row collapsed="false" customFormat="false" customHeight="false" hidden="false" ht="12.1" outlineLevel="0" r="122">
      <c r="A122" s="5" t="s">
        <f>=HYPERLINK("https://www.leilaoonline.com.br/lote/detalhe/149548", "167")</f>
      </c>
      <c r="B122" s="4" t="s">
        <f>=HYPERLINK("https://www.leilaoonline.com.br/lote/detalhe/149548", "BANCADA PARA TESTE DE BATERIA")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500,00</t>
        </is>
      </c>
      <c r="F122" s="4" t="inlineStr">
        <is>
          <t>50.00</t>
        </is>
      </c>
    </row>
    <row collapsed="false" customFormat="false" customHeight="false" hidden="false" ht="12.1" outlineLevel="0" r="123">
      <c r="A123" s="5" t="s">
        <f>=HYPERLINK("https://www.leilaoonline.com.br/lote/detalhe/149549", "176")</f>
      </c>
      <c r="B123" s="4" t="s">
        <f>=HYPERLINK("https://www.leilaoonline.com.br/lote/detalhe/149549", "CAIXA D'ÁGUA TIPO TAÇA TULIPA 2500 LITROS (ENCONTRA-SE DESATIVADA E SEPARADA EM 2 PARTES)")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1.000,00</t>
        </is>
      </c>
      <c r="F123" s="4" t="inlineStr">
        <is>
          <t>150.00</t>
        </is>
      </c>
    </row>
    <row collapsed="false" customFormat="false" customHeight="false" hidden="false" ht="12.1" outlineLevel="0" r="124">
      <c r="A124" s="5" t="s">
        <f>=HYPERLINK("https://www.leilaoonline.com.br/lote/detalhe/149550", "177")</f>
      </c>
      <c r="B124" s="4" t="s">
        <f>=HYPERLINK("https://www.leilaoonline.com.br/lote/detalhe/149550", "BOMBA HELICOIDAL IMBIL 25HP")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6.500,00</t>
        </is>
      </c>
      <c r="F124" s="4" t="inlineStr">
        <is>
          <t>250.00</t>
        </is>
      </c>
    </row>
    <row collapsed="false" customFormat="false" customHeight="false" hidden="false" ht="12.1" outlineLevel="0" r="125">
      <c r="A125" s="5" t="s">
        <f>=HYPERLINK("https://www.leilaoonline.com.br/lote/detalhe/149551", "179")</f>
      </c>
      <c r="B125" s="4" t="s">
        <f>=HYPERLINK("https://www.leilaoonline.com.br/lote/detalhe/149551", "BOMBA KSB 12 PARA 14")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6.500,00</t>
        </is>
      </c>
      <c r="F125" s="4" t="inlineStr">
        <is>
          <t>150.00</t>
        </is>
      </c>
    </row>
    <row collapsed="false" customFormat="false" customHeight="false" hidden="false" ht="12.1" outlineLevel="0" r="126">
      <c r="A126" s="5" t="s">
        <f>=HYPERLINK("https://www.leilaoonline.com.br/lote/detalhe/149552", "183")</f>
      </c>
      <c r="B126" s="4" t="s">
        <f>=HYPERLINK("https://www.leilaoonline.com.br/lote/detalhe/149552", "ARQUIVO")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50,00</t>
        </is>
      </c>
      <c r="F126" s="4" t="inlineStr">
        <is>
          <t>50.00</t>
        </is>
      </c>
    </row>
    <row collapsed="false" customFormat="false" customHeight="false" hidden="false" ht="12.1" outlineLevel="0" r="127">
      <c r="A127" s="5" t="s">
        <f>=HYPERLINK("https://www.leilaoonline.com.br/lote/detalhe/149553", "186")</f>
      </c>
      <c r="B127" s="4" t="s">
        <f>=HYPERLINK("https://www.leilaoonline.com.br/lote/detalhe/149553", "TORNO DE CORREIA COM MOTOR MONOFÁSICO")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1.000,00</t>
        </is>
      </c>
      <c r="F127" s="4" t="inlineStr">
        <is>
          <t>150.00</t>
        </is>
      </c>
    </row>
    <row collapsed="false" customFormat="false" customHeight="false" hidden="false" ht="12.1" outlineLevel="0" r="128">
      <c r="A128" s="5" t="s">
        <f>=HYPERLINK("https://www.leilaoonline.com.br/lote/detalhe/149554", "187")</f>
      </c>
      <c r="B128" s="4" t="s">
        <f>=HYPERLINK("https://www.leilaoonline.com.br/lote/detalhe/149554", "MÁQUINA DE SOLDA")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100,00</t>
        </is>
      </c>
      <c r="F128" s="4" t="inlineStr">
        <is>
          <t>50.00</t>
        </is>
      </c>
    </row>
    <row collapsed="false" customFormat="false" customHeight="false" hidden="false" ht="12.1" outlineLevel="0" r="129">
      <c r="A129" s="5" t="s">
        <f>=HYPERLINK("https://www.leilaoonline.com.br/lote/detalhe/149555", "196")</f>
      </c>
      <c r="B129" s="4" t="s">
        <f>=HYPERLINK("https://www.leilaoonline.com.br/lote/detalhe/149555", "MOTOR DE CORRENTE CONTÍNUA SIEMENS 350 HP")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1.000,00</t>
        </is>
      </c>
      <c r="F129" s="4" t="inlineStr">
        <is>
          <t>150.00</t>
        </is>
      </c>
    </row>
    <row collapsed="false" customFormat="false" customHeight="false" hidden="false" ht="12.1" outlineLevel="0" r="130">
      <c r="A130" s="5" t="s">
        <f>=HYPERLINK("https://www.leilaoonline.com.br/lote/detalhe/149556", "197")</f>
      </c>
      <c r="B130" s="4" t="s">
        <f>=HYPERLINK("https://www.leilaoonline.com.br/lote/detalhe/149556", "MOTOR DE CORRENTE CONTÍNUA SIEMENS 350 HP")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1.000,00</t>
        </is>
      </c>
      <c r="F130" s="4" t="inlineStr">
        <is>
          <t>150.00</t>
        </is>
      </c>
    </row>
    <row collapsed="false" customFormat="false" customHeight="false" hidden="false" ht="12.1" outlineLevel="0" r="131">
      <c r="A131" s="5" t="s">
        <f>=HYPERLINK("https://www.leilaoonline.com.br/lote/detalhe/149557", "198")</f>
      </c>
      <c r="B131" s="4" t="s">
        <f>=HYPERLINK("https://www.leilaoonline.com.br/lote/detalhe/149557", "FUNIL")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100,00</t>
        </is>
      </c>
      <c r="F131" s="4" t="inlineStr">
        <is>
          <t>50.00</t>
        </is>
      </c>
    </row>
    <row collapsed="false" customFormat="false" customHeight="false" hidden="false" ht="12.1" outlineLevel="0" r="132">
      <c r="A132" s="5" t="s">
        <f>=HYPERLINK("https://www.leilaoonline.com.br/lote/detalhe/149558", "199")</f>
      </c>
      <c r="B132" s="4" t="s">
        <f>=HYPERLINK("https://www.leilaoonline.com.br/lote/detalhe/149558", "ENVASADORA DIALMATICA EM AÇO INÓX")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1.000,00</t>
        </is>
      </c>
      <c r="F132" s="4" t="inlineStr">
        <is>
          <t>250.00</t>
        </is>
      </c>
    </row>
    <row collapsed="false" customFormat="false" customHeight="false" hidden="false" ht="12.1" outlineLevel="0" r="133">
      <c r="A133" s="5" t="s">
        <f>=HYPERLINK("https://www.leilaoonline.com.br/lote/detalhe/149559", "201")</f>
      </c>
      <c r="B133" s="4" t="s">
        <f>=HYPERLINK("https://www.leilaoonline.com.br/lote/detalhe/149559", "EQUIPAMENTO COM PISTÃO PNEUMÁTICO")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200,00</t>
        </is>
      </c>
      <c r="F133" s="4" t="inlineStr">
        <is>
          <t>50.00</t>
        </is>
      </c>
    </row>
    <row collapsed="false" customFormat="false" customHeight="false" hidden="false" ht="12.1" outlineLevel="0" r="134">
      <c r="A134" s="5" t="s">
        <f>=HYPERLINK("https://www.leilaoonline.com.br/lote/detalhe/149560", "202")</f>
      </c>
      <c r="B134" s="4" t="s">
        <f>=HYPERLINK("https://www.leilaoonline.com.br/lote/detalhe/149560", "ELETROIMÃ METALMAG")</f>
      </c>
      <c r="C134" s="4" t="inlineStr">
        <is>
          <t>Não vendido</t>
        </is>
      </c>
      <c r="D134" s="4" t="inlineStr">
        <is>
          <t>1</t>
        </is>
      </c>
      <c r="E134" s="5" t="inlineStr">
        <is>
          <t>1.000,00</t>
        </is>
      </c>
      <c r="F134" s="4" t="inlineStr">
        <is>
          <t>250.00</t>
        </is>
      </c>
    </row>
    <row collapsed="false" customFormat="false" customHeight="false" hidden="false" ht="12.1" outlineLevel="0" r="135">
      <c r="A135" s="5" t="s">
        <f>=HYPERLINK("https://www.leilaoonline.com.br/lote/detalhe/149561", "203")</f>
      </c>
      <c r="B135" s="4" t="s">
        <f>=HYPERLINK("https://www.leilaoonline.com.br/lote/detalhe/149561", "MOTORREDUTOR 20 HP")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1.000,00</t>
        </is>
      </c>
      <c r="F135" s="4" t="inlineStr">
        <is>
          <t>150.00</t>
        </is>
      </c>
    </row>
    <row collapsed="false" customFormat="false" customHeight="false" hidden="false" ht="12.1" outlineLevel="0" r="136">
      <c r="A136" s="5" t="s">
        <f>=HYPERLINK("https://www.leilaoonline.com.br/lote/detalhe/149562", "204")</f>
      </c>
      <c r="B136" s="4" t="s">
        <f>=HYPERLINK("https://www.leilaoonline.com.br/lote/detalhe/149562", "TANQUE DE FIBRA PARA ARMAZENAMENTO DE RESÍDUOS")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200,00</t>
        </is>
      </c>
      <c r="F136" s="4" t="inlineStr">
        <is>
          <t>50.00</t>
        </is>
      </c>
    </row>
    <row collapsed="false" customFormat="false" customHeight="false" hidden="false" ht="12.1" outlineLevel="0" r="137">
      <c r="A137" s="5" t="s">
        <f>=HYPERLINK("https://www.leilaoonline.com.br/lote/detalhe/149563", "205")</f>
      </c>
      <c r="B137" s="4" t="s">
        <f>=HYPERLINK("https://www.leilaoonline.com.br/lote/detalhe/149563", "PENEIRADOR")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1.000,00</t>
        </is>
      </c>
      <c r="F137" s="4" t="inlineStr">
        <is>
          <t>150.00</t>
        </is>
      </c>
    </row>
    <row collapsed="false" customFormat="false" customHeight="false" hidden="false" ht="12.1" outlineLevel="0" r="138">
      <c r="A138" s="5" t="s">
        <f>=HYPERLINK("https://www.leilaoonline.com.br/lote/detalhe/149564", "207")</f>
      </c>
      <c r="B138" s="4" t="s">
        <f>=HYPERLINK("https://www.leilaoonline.com.br/lote/detalhe/149564", "UNIDADE HIDRÁULICA MÓVEL (ACOMPANHA CARRINHO PALETEIRO)")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1.000,00</t>
        </is>
      </c>
      <c r="F138" s="4" t="inlineStr">
        <is>
          <t>150.00</t>
        </is>
      </c>
    </row>
    <row collapsed="false" customFormat="false" customHeight="false" hidden="false" ht="12.1" outlineLevel="0" r="139">
      <c r="A139" s="5" t="s">
        <f>=HYPERLINK("https://www.leilaoonline.com.br/lote/detalhe/149565", "208")</f>
      </c>
      <c r="B139" s="4" t="s">
        <f>=HYPERLINK("https://www.leilaoonline.com.br/lote/detalhe/149565", "UNIDADE HIDRÁULICA 7,5 HP")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1.000,00</t>
        </is>
      </c>
      <c r="F139" s="4" t="inlineStr">
        <is>
          <t>150.00</t>
        </is>
      </c>
    </row>
    <row collapsed="false" customFormat="false" customHeight="false" hidden="false" ht="12.1" outlineLevel="0" r="140">
      <c r="A140" s="5" t="s">
        <f>=HYPERLINK("https://www.leilaoonline.com.br/lote/detalhe/149566", "209")</f>
      </c>
      <c r="B140" s="4" t="s">
        <f>=HYPERLINK("https://www.leilaoonline.com.br/lote/detalhe/149566", "ESTUFA")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1.000,00</t>
        </is>
      </c>
      <c r="F140" s="4" t="inlineStr">
        <is>
          <t>150.00</t>
        </is>
      </c>
    </row>
    <row collapsed="false" customFormat="false" customHeight="false" hidden="false" ht="12.1" outlineLevel="0" r="141">
      <c r="A141" s="5" t="s">
        <f>=HYPERLINK("https://www.leilaoonline.com.br/lote/detalhe/149567", "210")</f>
      </c>
      <c r="B141" s="4" t="s">
        <f>=HYPERLINK("https://www.leilaoonline.com.br/lote/detalhe/149567", "TERMOSOLDA 3900W")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1.000,00</t>
        </is>
      </c>
      <c r="F141" s="4" t="inlineStr">
        <is>
          <t>150.00</t>
        </is>
      </c>
    </row>
    <row collapsed="false" customFormat="false" customHeight="false" hidden="false" ht="12.1" outlineLevel="0" r="142">
      <c r="A142" s="5" t="s">
        <f>=HYPERLINK("https://www.leilaoonline.com.br/lote/detalhe/149568", "211")</f>
      </c>
      <c r="B142" s="4" t="s">
        <f>=HYPERLINK("https://www.leilaoonline.com.br/lote/detalhe/149568", "DOBRADEIRA MANUAL")</f>
      </c>
      <c r="C142" s="4" t="inlineStr">
        <is>
          <t>Não vendido</t>
        </is>
      </c>
      <c r="D142" s="4" t="inlineStr">
        <is>
          <t>1</t>
        </is>
      </c>
      <c r="E142" s="5" t="inlineStr">
        <is>
          <t>1.000,00</t>
        </is>
      </c>
      <c r="F142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2026-09-20T22:34:45.00Z</dcterms:created>
  <dc:creator>Tellks Tecnologia</dc:creator>
  <cp:revision>0</cp:revision>
</cp:coreProperties>
</file>