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Fiorino 21 • Montana • Caminhões • S10 20 • Tracker 21 • BMW X1 • Strada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=HYPERLINK("https://www.leilaoonline.com.br/lote/detalhe/152800", "039")</f>
      </c>
      <c r="B11" s="4" t="s">
        <f>=HYPERLINK("https://www.leilaoonline.com.br/lote/detalhe/152800", "veja o vídeo o vídeo!! CHEVROLET/S10 HC DD4A; 2020/2021; VERMELHA; DIESEL - FUNC. - FIPE R$ 258.970,00")</f>
      </c>
      <c r="C11" s="4" t="inlineStr">
        <is>
          <t>Vendido</t>
        </is>
      </c>
      <c r="D11" s="4" t="inlineStr">
        <is>
          <t>219</t>
        </is>
      </c>
      <c r="E11" s="5" t="inlineStr">
        <is>
          <t>171.999,99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=HYPERLINK("https://www.leilaoonline.com.br/lote/detalhe/152845", "040")</f>
      </c>
      <c r="B12" s="4" t="s">
        <f>=HYPERLINK("https://www.leilaoonline.com.br/lote/detalhe/152845", "veja o vídeo!! HONDA/FIT LX CVT; 2017/2018; PRATA; ALCO./GASOL. - FUNCIONANDO - IPVA 2022 OK - APROX. 38.800KM")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49.499,99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=HYPERLINK("https://www.leilaoonline.com.br/lote/detalhe/152809", "041")</f>
      </c>
      <c r="B13" s="4" t="s">
        <f>=HYPERLINK("https://www.leilaoonline.com.br/lote/detalhe/152809", "veja o vídeo!! FIAT/FIORINO HD WK E; 2020/2021; BRANCA; ALCO./GASOL. - FUNCIONANDO - IPVA 2022 OK - APROX. 49.200KM")</f>
      </c>
      <c r="C13" s="4" t="inlineStr">
        <is>
          <t>Não vendido</t>
        </is>
      </c>
      <c r="D13" s="4" t="inlineStr">
        <is>
          <t>37</t>
        </is>
      </c>
      <c r="E13" s="5" t="inlineStr">
        <is>
          <t>50.750,00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=HYPERLINK("https://www.leilaoonline.com.br/lote/detalhe/152808", "042")</f>
      </c>
      <c r="B14" s="4" t="s">
        <f>=HYPERLINK("https://www.leilaoonline.com.br/lote/detalhe/152808", "CAMINHÃO VW/15.180 CNM; 2010/2011; BRANCA; DIESEL - FUNCIONANDO")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106.500,00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=HYPERLINK("https://www.leilaoonline.com.br/lote/detalhe/153532", "043")</f>
      </c>
      <c r="B15" s="4" t="s">
        <f>=HYPERLINK("https://www.leilaoonline.com.br/lote/detalhe/153532", "veja o vídeo!! VW/NOVA SAVEIRO RB MBVD; 2021/2022; PRATA; ALCO./GASOL. - FUNCIONANDO - IPVA 2022 OK -  FIPE: 91.484,00")</f>
      </c>
      <c r="C15" s="4" t="inlineStr">
        <is>
          <t>Não vendido</t>
        </is>
      </c>
      <c r="D15" s="4" t="inlineStr">
        <is>
          <t>28</t>
        </is>
      </c>
      <c r="E15" s="5" t="inlineStr">
        <is>
          <t>50.000,00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=HYPERLINK("https://www.leilaoonline.com.br/lote/detalhe/152802", "044")</f>
      </c>
      <c r="B16" s="4" t="s">
        <f>=HYPERLINK("https://www.leilaoonline.com.br/lote/detalhe/152802", "CAMINHONETE NISSAN/FRONTIER 4X4 XE; 2005/2006; BRANCA; DIESEL; TRAÇADA - FUNCIONANDO - IPVA 2022 OK ")</f>
      </c>
      <c r="C16" s="4" t="inlineStr">
        <is>
          <t>Não vendido</t>
        </is>
      </c>
      <c r="D16" s="4" t="inlineStr">
        <is>
          <t>12</t>
        </is>
      </c>
      <c r="E16" s="5" t="inlineStr">
        <is>
          <t>37.000,00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=HYPERLINK("https://www.leilaoonline.com.br/lote/detalhe/153537", "046")</f>
      </c>
      <c r="B17" s="4" t="s">
        <f>=HYPERLINK("https://www.leilaoonline.com.br/lote/detalhe/153537", "veja o vídeo!! TOYOTA/ETIOS HB XLS; 2013/2013; PRETA; ALCO./GASOL. - FUNCIONANDO - IPVA 2022 OK")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29.000,00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=HYPERLINK("https://www.leilaoonline.com.br/lote/detalhe/152805", "047")</f>
      </c>
      <c r="B18" s="4" t="s">
        <f>=HYPERLINK("https://www.leilaoonline.com.br/lote/detalhe/152805", "SUZUKI GSXR1000; 2009/2009; BRANCA; GASOLINA - FUNCIONANDO - APROX. 32.000KM")</f>
      </c>
      <c r="C18" s="4" t="inlineStr">
        <is>
          <t>Vendido</t>
        </is>
      </c>
      <c r="D18" s="4" t="inlineStr">
        <is>
          <t>49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=HYPERLINK("https://www.leilaoonline.com.br/lote/detalhe/152846", "048")</f>
      </c>
      <c r="B19" s="4" t="s">
        <f>=HYPERLINK("https://www.leilaoonline.com.br/lote/detalhe/152846", "veja o vídeo!! CHEV/TRACKER T A LTZ; 2020/2021; PRETA; ALCO./GASOL. - FUNCIONANDO - IPVA 2022 OK - APROX. 26.000KM")</f>
      </c>
      <c r="C19" s="4" t="inlineStr">
        <is>
          <t>Não vendido</t>
        </is>
      </c>
      <c r="D19" s="4" t="inlineStr">
        <is>
          <t>48</t>
        </is>
      </c>
      <c r="E19" s="5" t="inlineStr">
        <is>
          <t>75.500,00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=HYPERLINK("https://www.leilaoonline.com.br/lote/detalhe/152799", "049")</f>
      </c>
      <c r="B20" s="4" t="s">
        <f>=HYPERLINK("https://www.leilaoonline.com.br/lote/detalhe/152799", "TOYOTA/COROLLA XEI20FLEX; 2018//2019; PRETA; ALCO./GASOL. - FUNCIONANDO - IPVA 2022 OK")</f>
      </c>
      <c r="C20" s="4" t="inlineStr">
        <is>
          <t>Não vendido</t>
        </is>
      </c>
      <c r="D20" s="4" t="inlineStr">
        <is>
          <t>50</t>
        </is>
      </c>
      <c r="E20" s="5" t="inlineStr">
        <is>
          <t>75.000,00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=HYPERLINK("https://www.leilaoonline.com.br/lote/detalhe/152807", "050")</f>
      </c>
      <c r="B21" s="4" t="s">
        <f>=HYPERLINK("https://www.leilaoonline.com.br/lote/detalhe/152807", "veja o vídeo!! FIAT/STRADA FIRE FLEX; 2008/2008; PRATA; ALCO./GASOL. - FUNCIONANDO - IPVA 2022 OK")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=HYPERLINK("https://www.leilaoonline.com.br/lote/detalhe/152806", "051")</f>
      </c>
      <c r="B22" s="4" t="s">
        <f>=HYPERLINK("https://www.leilaoonline.com.br/lote/detalhe/152806", "I/HONDA CBR 600RR; 2010/2011; CINZA; GASOLINA - FUNCIONANDO - APROX. 56.000KM - IPVA 2022 OK")</f>
      </c>
      <c r="C22" s="4" t="inlineStr">
        <is>
          <t>Não vendido</t>
        </is>
      </c>
      <c r="D22" s="4" t="inlineStr">
        <is>
          <t>35</t>
        </is>
      </c>
      <c r="E22" s="5" t="inlineStr">
        <is>
          <t>18.000,00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=HYPERLINK("https://www.leilaoonline.com.br/lote/detalhe/152801", "052")</f>
      </c>
      <c r="B23" s="4" t="s">
        <f>=HYPERLINK("https://www.leilaoonline.com.br/lote/detalhe/152801", "veja o vídeo!! I/BMW X1 SDRIVE1.8I VL31; 2013/2014; BRANCA; GASOLINA - FUNCIONANDO - IPVA 2022 OK")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61.000,00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=HYPERLINK("https://www.leilaoonline.com.br/lote/detalhe/152847", "053")</f>
      </c>
      <c r="B24" s="4" t="s">
        <f>=HYPERLINK("https://www.leilaoonline.com.br/lote/detalhe/152847", "veja o vídeo!! VW/T CROSS CL TSI AD; 2020/2021; CINZA; ALCO./GASOL. - FUNCIONANDO - IPVA 2022 OK - FIPE: 116.667,00")</f>
      </c>
      <c r="C24" s="4" t="inlineStr">
        <is>
          <t>Não vendido</t>
        </is>
      </c>
      <c r="D24" s="4" t="inlineStr">
        <is>
          <t>50</t>
        </is>
      </c>
      <c r="E24" s="5" t="inlineStr">
        <is>
          <t>74.000,00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=HYPERLINK("https://www.leilaoonline.com.br/lote/detalhe/152804", "054")</f>
      </c>
      <c r="B25" s="4" t="s">
        <f>=HYPERLINK("https://www.leilaoonline.com.br/lote/detalhe/152804", "CHEVROLET/MONTANA LS; 2013/2014; PRATA; ALCO./GASOL. - FUNCIONANDO - IPVA 2022 OK")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26.250,00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=HYPERLINK("https://www.leilaoonline.com.br/lote/detalhe/152803", "055")</f>
      </c>
      <c r="B26" s="4" t="s">
        <f>=HYPERLINK("https://www.leilaoonline.com.br/lote/detalhe/152803", "veja o vídeo!! FORD/ECOSPORT XLT2.0FLEX; 2010/2011; PRATA; ALCO./GASOL. - FUNCIONANDO - IPVA 2022 OK")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22.500,00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=HYPERLINK("https://www.leilaoonline.com.br/lote/detalhe/152813", "056")</f>
      </c>
      <c r="B27" s="4" t="s">
        <f>=HYPERLINK("https://www.leilaoonline.com.br/lote/detalhe/152813", "I/TOYOTA HILUX 4CDK SR; 2001/2002; VERDE; DIESEL")</f>
      </c>
      <c r="C27" s="4" t="inlineStr">
        <is>
          <t>Não vendido</t>
        </is>
      </c>
      <c r="D27" s="4" t="inlineStr">
        <is>
          <t>37</t>
        </is>
      </c>
      <c r="E27" s="5" t="inlineStr">
        <is>
          <t>22.500,00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=HYPERLINK("https://www.leilaoonline.com.br/lote/detalhe/152810", "057")</f>
      </c>
      <c r="B28" s="4" t="s">
        <f>=HYPERLINK("https://www.leilaoonline.com.br/lote/detalhe/152810", "veja o vídeo!! I/VW PASSAT 2.0T; 2013/2013; PRETA; GASOLINA - FUNCIONANDO - IPVA 2022 OK 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40.000,00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=HYPERLINK("https://www.leilaoonline.com.br/lote/detalhe/152822", "058")</f>
      </c>
      <c r="B29" s="4" t="s">
        <f>=HYPERLINK("https://www.leilaoonline.com.br/lote/detalhe/152822", "FIAT/DUCATO MAXICARGO; 2014/2015; BRANCA; DIESEL - FUNCIONANDO")</f>
      </c>
      <c r="C29" s="4" t="inlineStr">
        <is>
          <t>Não vendido</t>
        </is>
      </c>
      <c r="D29" s="4" t="inlineStr">
        <is>
          <t>25</t>
        </is>
      </c>
      <c r="E29" s="5" t="inlineStr">
        <is>
          <t>49.500,00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=HYPERLINK("https://www.leilaoonline.com.br/lote/detalhe/152818", "059")</f>
      </c>
      <c r="B30" s="4" t="s">
        <f>=HYPERLINK("https://www.leilaoonline.com.br/lote/detalhe/152818", "veja o vídeo!! MMC/PAJERO HD; 2010/2011; BRANCA; DIESEL - FUNCIONANDO - IPVA 2022 OK")</f>
      </c>
      <c r="C30" s="4" t="inlineStr">
        <is>
          <t>Vendido</t>
        </is>
      </c>
      <c r="D30" s="4" t="inlineStr">
        <is>
          <t>34</t>
        </is>
      </c>
      <c r="E30" s="5" t="inlineStr">
        <is>
          <t>43.000,00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=HYPERLINK("https://www.leilaoonline.com.br/lote/detalhe/152817", "060")</f>
      </c>
      <c r="B31" s="4" t="s">
        <f>=HYPERLINK("https://www.leilaoonline.com.br/lote/detalhe/152817", "veja o vídeo!! FIAT/STRADA WORKING; 2014/2015; BRANCA; ALCO./GASOL. - FUNCIONANDO - IPVA 2022 OK ")</f>
      </c>
      <c r="C31" s="4" t="inlineStr">
        <is>
          <t>Não vendido</t>
        </is>
      </c>
      <c r="D31" s="4" t="inlineStr">
        <is>
          <t>38</t>
        </is>
      </c>
      <c r="E31" s="5" t="inlineStr">
        <is>
          <t>28.250,00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=HYPERLINK("https://www.leilaoonline.com.br/lote/detalhe/152824", "061")</f>
      </c>
      <c r="B32" s="4" t="s">
        <f>=HYPERLINK("https://www.leilaoonline.com.br/lote/detalhe/152824", "veja o vídeo!! CAMINHONETE GM/SILVERADO 4.1; 1997/1998; BRANCA; GASOLINA - FUNCIONANDO")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20.750,00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=HYPERLINK("https://www.leilaoonline.com.br/lote/detalhe/152820", "062")</f>
      </c>
      <c r="B33" s="4" t="s">
        <f>=HYPERLINK("https://www.leilaoonline.com.br/lote/detalhe/152820", "veja o vídeo!! I/AUDI A3 LM 122CV I; 2015/2016; BRANCA; GASOLINA - FUNCIONANDO - IPVA 2022 OK")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31.000,00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=HYPERLINK("https://www.leilaoonline.com.br/lote/detalhe/152814", "063")</f>
      </c>
      <c r="B34" s="4" t="s">
        <f>=HYPERLINK("https://www.leilaoonline.com.br/lote/detalhe/152814", "CAMINHONETE I/FORD RANGER XLT 13P; 2005/2005; PRATA; DIESEL - FUNCIONANDO")</f>
      </c>
      <c r="C34" s="4" t="inlineStr">
        <is>
          <t>Não vendido</t>
        </is>
      </c>
      <c r="D34" s="4" t="inlineStr">
        <is>
          <t>69</t>
        </is>
      </c>
      <c r="E34" s="5" t="inlineStr">
        <is>
          <t>35.000,00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=HYPERLINK("https://www.leilaoonline.com.br/lote/detalhe/152821", "064")</f>
      </c>
      <c r="B35" s="4" t="s">
        <f>=HYPERLINK("https://www.leilaoonline.com.br/lote/detalhe/152821", "HYUNDAY/HB20S 10M EVOLUT; 2020/2021; CINZA, ALCO./GASOL.")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19.000,00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=HYPERLINK("https://www.leilaoonline.com.br/lote/detalhe/152815", "065")</f>
      </c>
      <c r="B36" s="4" t="s">
        <f>=HYPERLINK("https://www.leilaoonline.com.br/lote/detalhe/152815", "veja o vídeo!! GM/S10 2.2 D; 2000/2000; BRANCA; GASOLINA - FUNCIONANDO")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21.750,00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=HYPERLINK("https://www.leilaoonline.com.br/lote/detalhe/152812", "066")</f>
      </c>
      <c r="B37" s="4" t="s">
        <f>=HYPERLINK("https://www.leilaoonline.com.br/lote/detalhe/152812", "CAMINHÃO FORD/CARGO 712; 2009/2009; PRATA; DIESEL; PLATAFORMA GUINCHO - FUNCIONANDO")</f>
      </c>
      <c r="C37" s="4" t="inlineStr">
        <is>
          <t>Não vendido</t>
        </is>
      </c>
      <c r="D37" s="4" t="inlineStr">
        <is>
          <t>31</t>
        </is>
      </c>
      <c r="E37" s="5" t="inlineStr">
        <is>
          <t>94.250,00</t>
        </is>
      </c>
      <c r="F37" s="4" t="inlineStr">
        <is>
          <t>1750.00</t>
        </is>
      </c>
    </row>
    <row collapsed="false" customFormat="false" customHeight="false" hidden="false" ht="12.1" outlineLevel="0" r="38">
      <c r="A38" s="5" t="s">
        <f>=HYPERLINK("https://www.leilaoonline.com.br/lote/detalhe/152816", "067")</f>
      </c>
      <c r="B38" s="4" t="s">
        <f>=HYPERLINK("https://www.leilaoonline.com.br/lote/detalhe/152816", "CAMINHÃO M.BENZ/1718; 2008/2009; BRANCA; DIESEL - FUNCIONANDO")</f>
      </c>
      <c r="C38" s="4" t="inlineStr">
        <is>
          <t>Não vendido</t>
        </is>
      </c>
      <c r="D38" s="4" t="inlineStr">
        <is>
          <t>5</t>
        </is>
      </c>
      <c r="E38" s="5" t="inlineStr">
        <is>
          <t>80.000,00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=HYPERLINK("https://www.leilaoonline.com.br/lote/detalhe/152819", "068")</f>
      </c>
      <c r="B39" s="4" t="s">
        <f>=HYPERLINK("https://www.leilaoonline.com.br/lote/detalhe/152819", "VW/SAVEIRO 1.6; 2009/2010; BRANCA; ALCO./GASOL. - FUNCIONANDO - IPVA 2022 OK")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=HYPERLINK("https://www.leilaoonline.com.br/lote/detalhe/152823", "069")</f>
      </c>
      <c r="B40" s="4" t="s">
        <f>=HYPERLINK("https://www.leilaoonline.com.br/lote/detalhe/152823", "veja o vídeo!! GM/MONTANA; 2003/2004; VERMELHA; ALCO./GASOL. - FUNCIONANDO - IPVA 2022 OK")</f>
      </c>
      <c r="C40" s="4" t="inlineStr">
        <is>
          <t>Não vendido</t>
        </is>
      </c>
      <c r="D40" s="4" t="inlineStr">
        <is>
          <t>12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=HYPERLINK("https://www.leilaoonline.com.br/lote/detalhe/152811", "070")</f>
      </c>
      <c r="B41" s="4" t="s">
        <f>=HYPERLINK("https://www.leilaoonline.com.br/lote/detalhe/152811", "CAMINHÃO M. BENZ/1111; 1968/1968; AZUL; DIESEL; TURBINADO - FUNCIONANDO")</f>
      </c>
      <c r="C41" s="4" t="inlineStr">
        <is>
          <t>Não vendido</t>
        </is>
      </c>
      <c r="D41" s="4" t="inlineStr">
        <is>
          <t>17</t>
        </is>
      </c>
      <c r="E41" s="5" t="inlineStr">
        <is>
          <t>18.000,00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=HYPERLINK("https://www.leilaoonline.com.br/lote/detalhe/152825", "071")</f>
      </c>
      <c r="B42" s="4" t="s">
        <f>=HYPERLINK("https://www.leilaoonline.com.br/lote/detalhe/152825", "I/FORD FOCUS 2.0L HA; 2008/2009; PRETA; GASOLINA - FUNCIONANDO")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19.500,00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=HYPERLINK("https://www.leilaoonline.com.br/lote/detalhe/152837", "072")</f>
      </c>
      <c r="B43" s="4" t="s">
        <f>=HYPERLINK("https://www.leilaoonline.com.br/lote/detalhe/152837", "CAMINHÃO M.BENZ/L 1313; TRUCK; 1971/1971; AMARELA; DIESEL - FUNCIONANDO")</f>
      </c>
      <c r="C43" s="4" t="inlineStr">
        <is>
          <t>Não vendido</t>
        </is>
      </c>
      <c r="D43" s="4" t="inlineStr">
        <is>
          <t>46</t>
        </is>
      </c>
      <c r="E43" s="5" t="inlineStr">
        <is>
          <t>36.000,00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=HYPERLINK("https://www.leilaoonline.com.br/lote/detalhe/152839", "073")</f>
      </c>
      <c r="B44" s="4" t="s">
        <f>=HYPERLINK("https://www.leilaoonline.com.br/lote/detalhe/152839", "veja o vídeo!! FORD/F11000; 1990/1990; AZUL; DIESEL - FUNCIONANDO")</f>
      </c>
      <c r="C44" s="4" t="inlineStr">
        <is>
          <t>Vendido</t>
        </is>
      </c>
      <c r="D44" s="4" t="inlineStr">
        <is>
          <t>13</t>
        </is>
      </c>
      <c r="E44" s="5" t="inlineStr">
        <is>
          <t>30.000,00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=HYPERLINK("https://www.leilaoonline.com.br/lote/detalhe/153535", "074")</f>
      </c>
      <c r="B45" s="4" t="s">
        <f>=HYPERLINK("https://www.leilaoonline.com.br/lote/detalhe/153535", "JOGO DE RODA DE LIGA ARO 13 COM PNEUS; 175/70R13 82T")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=HYPERLINK("https://www.leilaoonline.com.br/lote/detalhe/152832", "075")</f>
      </c>
      <c r="B46" s="4" t="s">
        <f>=HYPERLINK("https://www.leilaoonline.com.br/lote/detalhe/152832", "CAMINHÃO MERCEDES BENZ/L 2013; 1981/1981; AMARELA; DIESEL; TURBINADO; HIDRÁULICO - FUNCIONANDO")</f>
      </c>
      <c r="C46" s="4" t="inlineStr">
        <is>
          <t>Não vendido</t>
        </is>
      </c>
      <c r="D46" s="4" t="inlineStr">
        <is>
          <t>36</t>
        </is>
      </c>
      <c r="E46" s="5" t="inlineStr">
        <is>
          <t>30.000,00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=HYPERLINK("https://www.leilaoonline.com.br/lote/detalhe/152826", "076")</f>
      </c>
      <c r="B47" s="4" t="s">
        <f>=HYPERLINK("https://www.leilaoonline.com.br/lote/detalhe/152826", "FIAT PALIO WEEKEND ADVENTURE; 2018/2018; PRATA; ALCO./GASOL. - FUNCIONANDO - FROTA 983; CP 126")</f>
      </c>
      <c r="C47" s="4" t="inlineStr">
        <is>
          <t>Não vendido</t>
        </is>
      </c>
      <c r="D47" s="4" t="inlineStr">
        <is>
          <t>7</t>
        </is>
      </c>
      <c r="E47" s="5" t="inlineStr">
        <is>
          <t>4.000,00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=HYPERLINK("https://www.leilaoonline.com.br/lote/detalhe/152829", "078")</f>
      </c>
      <c r="B48" s="4" t="s">
        <f>=HYPERLINK("https://www.leilaoonline.com.br/lote/detalhe/152829", "CAMINHÃO M. BENZ/L 1113; 1980/1980; VERMELHA; DIESEL - FUNCIONANDO")</f>
      </c>
      <c r="C48" s="4" t="inlineStr">
        <is>
          <t>Não vendido</t>
        </is>
      </c>
      <c r="D48" s="4" t="inlineStr">
        <is>
          <t>42</t>
        </is>
      </c>
      <c r="E48" s="5" t="inlineStr">
        <is>
          <t>34.000,00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=HYPERLINK("https://www.leilaoonline.com.br/lote/detalhe/152836", "079")</f>
      </c>
      <c r="B49" s="4" t="s">
        <f>=HYPERLINK("https://www.leilaoonline.com.br/lote/detalhe/152836", "veja o vídeo!! GM/S10 COLINA S; 2006/2006; PRETA; DIESEL - FUNCIONANDO")</f>
      </c>
      <c r="C49" s="4" t="inlineStr">
        <is>
          <t>Não vendido</t>
        </is>
      </c>
      <c r="D49" s="4" t="inlineStr">
        <is>
          <t>31</t>
        </is>
      </c>
      <c r="E49" s="5" t="inlineStr">
        <is>
          <t>35.250,00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=HYPERLINK("https://www.leilaoonline.com.br/lote/detalhe/152831", "083")</f>
      </c>
      <c r="B50" s="4" t="s">
        <f>=HYPERLINK("https://www.leilaoonline.com.br/lote/detalhe/152831", "CAMINHÃO M. BENZ/L 1516; 1981/1983; VERMELHA; DIESEL; TURBINAS HIDRÁULICAS")</f>
      </c>
      <c r="C50" s="4" t="inlineStr">
        <is>
          <t>Não vendido</t>
        </is>
      </c>
      <c r="D50" s="4" t="inlineStr">
        <is>
          <t>49</t>
        </is>
      </c>
      <c r="E50" s="5" t="inlineStr">
        <is>
          <t>44.000,00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=HYPERLINK("https://www.leilaoonline.com.br/lote/detalhe/152835", "085")</f>
      </c>
      <c r="B51" s="4" t="s">
        <f>=HYPERLINK("https://www.leilaoonline.com.br/lote/detalhe/152835", "VW/UP MOVE MB TSI; 2015/2016; PRETO; ALCO./GASOL.- FUNCIONANDO - FROTA J64")</f>
      </c>
      <c r="C51" s="4" t="inlineStr">
        <is>
          <t>Não vendido</t>
        </is>
      </c>
      <c r="D51" s="4" t="inlineStr">
        <is>
          <t>11</t>
        </is>
      </c>
      <c r="E51" s="5" t="inlineStr">
        <is>
          <t>19.000,00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=HYPERLINK("https://www.leilaoonline.com.br/lote/detalhe/152828", "087")</f>
      </c>
      <c r="B52" s="4" t="s">
        <f>=HYPERLINK("https://www.leilaoonline.com.br/lote/detalhe/152828", "CAMINHÃO MERCEDES BENZ 1113; 1969/1969; VERDE; DIESEL")</f>
      </c>
      <c r="C52" s="4" t="inlineStr">
        <is>
          <t>Não vendido</t>
        </is>
      </c>
      <c r="D52" s="4" t="inlineStr">
        <is>
          <t>29</t>
        </is>
      </c>
      <c r="E52" s="5" t="inlineStr">
        <is>
          <t>22.000,00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=HYPERLINK("https://www.leilaoonline.com.br/lote/detalhe/152833", "090")</f>
      </c>
      <c r="B53" s="4" t="s">
        <f>=HYPERLINK("https://www.leilaoonline.com.br/lote/detalhe/152833", "FIAT PALIO WEEKEND ADVENTURE; 2018/2018; PRATA; ALCO./GASOL. - FUNCIONANDO - FROTA 974; CP 122")</f>
      </c>
      <c r="C53" s="4" t="inlineStr">
        <is>
          <t>Não vendido</t>
        </is>
      </c>
      <c r="D53" s="4" t="inlineStr">
        <is>
          <t>15</t>
        </is>
      </c>
      <c r="E53" s="5" t="inlineStr">
        <is>
          <t>8.000,00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=HYPERLINK("https://www.leilaoonline.com.br/lote/detalhe/152830", "097")</f>
      </c>
      <c r="B54" s="4" t="s">
        <f>=HYPERLINK("https://www.leilaoonline.com.br/lote/detalhe/152830", "CAMIONETA GM/CHEVROLET D10; 1984/1984; BRANCA; DIESEL - FUNCIONANDO")</f>
      </c>
      <c r="C54" s="4" t="inlineStr">
        <is>
          <t>Não vendido</t>
        </is>
      </c>
      <c r="D54" s="4" t="inlineStr">
        <is>
          <t>15</t>
        </is>
      </c>
      <c r="E54" s="5" t="inlineStr">
        <is>
          <t>23.000,00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=HYPERLINK("https://www.leilaoonline.com.br/lote/detalhe/152834", "098")</f>
      </c>
      <c r="B55" s="4" t="s">
        <f>=HYPERLINK("https://www.leilaoonline.com.br/lote/detalhe/152834", "CAMINHÃO FORD 11000; 1990/1990")</f>
      </c>
      <c r="C55" s="4" t="inlineStr">
        <is>
          <t>Não vendido</t>
        </is>
      </c>
      <c r="D55" s="4" t="inlineStr">
        <is>
          <t>15</t>
        </is>
      </c>
      <c r="E55" s="5" t="inlineStr">
        <is>
          <t>15.000,00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=HYPERLINK("https://www.leilaoonline.com.br/lote/detalhe/152838", "100")</f>
      </c>
      <c r="B56" s="4" t="s">
        <f>=HYPERLINK("https://www.leilaoonline.com.br/lote/detalhe/152838", "VW/GOL 1.0 GIV; 2011/2012; BRANCA; ALCO./GASOL. - FUNCIONANDO")</f>
      </c>
      <c r="C56" s="4" t="inlineStr">
        <is>
          <t>Não vendido</t>
        </is>
      </c>
      <c r="D56" s="4" t="inlineStr">
        <is>
          <t>8</t>
        </is>
      </c>
      <c r="E56" s="5" t="inlineStr">
        <is>
          <t>4.500,00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=HYPERLINK("https://www.leilaoonline.com.br/lote/detalhe/152841", "102")</f>
      </c>
      <c r="B57" s="4" t="s">
        <f>=HYPERLINK("https://www.leilaoonline.com.br/lote/detalhe/152841", "FIAT/STRADA TREK CE FLEX; 2005/2006; PRETA; ALCO./GASOL. - FUNCIONANDO")</f>
      </c>
      <c r="C57" s="4" t="inlineStr">
        <is>
          <t>Não vendido</t>
        </is>
      </c>
      <c r="D57" s="4" t="inlineStr">
        <is>
          <t>13</t>
        </is>
      </c>
      <c r="E57" s="5" t="inlineStr">
        <is>
          <t>21.000,00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=HYPERLINK("https://www.leilaoonline.com.br/lote/detalhe/152842", "107")</f>
      </c>
      <c r="B58" s="4" t="s">
        <f>=HYPERLINK("https://www.leilaoonline.com.br/lote/detalhe/152842", "CAMINHONETE IMP/FORD F1000 4.9I SCS; 1995/1995; BRANCA; DIESEL; MOTOR DIESEL MWM; CABINE ESTENDIDA")</f>
      </c>
      <c r="C58" s="4" t="inlineStr">
        <is>
          <t>Não vendido</t>
        </is>
      </c>
      <c r="D58" s="4" t="inlineStr">
        <is>
          <t>43</t>
        </is>
      </c>
      <c r="E58" s="5" t="inlineStr">
        <is>
          <t>35.500,00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=HYPERLINK("https://www.leilaoonline.com.br/lote/detalhe/152840", "108")</f>
      </c>
      <c r="B59" s="4" t="s">
        <f>=HYPERLINK("https://www.leilaoonline.com.br/lote/detalhe/152840", "FIAT PALIO WEEKEND ADVENTURE; 2018/2018; PRATA; ALCO./GASOL. - FUNCIONANDO - FROTA 403; CP 123")</f>
      </c>
      <c r="C59" s="4" t="inlineStr">
        <is>
          <t>Não vendido</t>
        </is>
      </c>
      <c r="D59" s="4" t="inlineStr">
        <is>
          <t>38</t>
        </is>
      </c>
      <c r="E59" s="5" t="inlineStr">
        <is>
          <t>19.500,00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=HYPERLINK("https://www.leilaoonline.com.br/lote/detalhe/152843", "111")</f>
      </c>
      <c r="B60" s="4" t="s">
        <f>=HYPERLINK("https://www.leilaoonline.com.br/lote/detalhe/152843", "CAMIONETA FORD/SR DESERTER; 1993/1993; BRANCA; DIESEL; TURBINADA; HIDRÁULICA (DESLIGA NA CHAVE)")</f>
      </c>
      <c r="C60" s="4" t="inlineStr">
        <is>
          <t>Não vendido</t>
        </is>
      </c>
      <c r="D60" s="4" t="inlineStr">
        <is>
          <t>30</t>
        </is>
      </c>
      <c r="E60" s="5" t="inlineStr">
        <is>
          <t>30.000,00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=HYPERLINK("https://www.leilaoonline.com.br/lote/detalhe/152844", "114")</f>
      </c>
      <c r="B61" s="4" t="s">
        <f>=HYPERLINK("https://www.leilaoonline.com.br/lote/detalhe/152844", "CAMINHONETE FORD/F100; 1973/1973; AZUL; DIESEL; MOTOR MERCEDES 608 - FUNCIONANDO")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13.500,00</t>
        </is>
      </c>
      <c r="F6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2026-08-05T14:51:35.00Z</dcterms:created>
  <dc:creator>Tellks Tecnologia</dc:creator>
  <cp:revision>0</cp:revision>
</cp:coreProperties>
</file>