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Britadores • Tratores • Reboques • 300 Ton. Vigas • Geradores • Impl. Agrícolas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23/12/2022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=HYPERLINK("https://www.leilaoonline.com.br/lote/detalhe/156802", "001")</f>
      </c>
      <c r="B11" s="4" t="s">
        <f>=HYPERLINK("https://www.leilaoonline.com.br/lote/detalhe/156802", "BRITADOR CONICO")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50.000,00</t>
        </is>
      </c>
      <c r="F11" s="4" t="inlineStr">
        <is>
          <t>1500.00</t>
        </is>
      </c>
    </row>
    <row collapsed="false" customFormat="false" customHeight="false" hidden="false" ht="12.1" outlineLevel="0" r="12">
      <c r="A12" s="5" t="s">
        <f>=HYPERLINK("https://www.leilaoonline.com.br/lote/detalhe/156800", "002")</f>
      </c>
      <c r="B12" s="4" t="s">
        <f>=HYPERLINK("https://www.leilaoonline.com.br/lote/detalhe/156800", "MUNK DE 3 LANÇAS HIDRÁULICAS E 2 MANUAIS")</f>
      </c>
      <c r="C12" s="4" t="inlineStr">
        <is>
          <t>Não vendido</t>
        </is>
      </c>
      <c r="D12" s="4" t="inlineStr">
        <is>
          <t>50</t>
        </is>
      </c>
      <c r="E12" s="5" t="inlineStr">
        <is>
          <t>46.000,00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=HYPERLINK("https://www.leilaoonline.com.br/lote/detalhe/156801", "003")</f>
      </c>
      <c r="B13" s="4" t="s">
        <f>=HYPERLINK("https://www.leilaoonline.com.br/lote/detalhe/156801", "BRITAGEM MÓVEL; PENEIRA ALIMENTADOR; BRITADOR 60/40 SOBRE RODAS")</f>
      </c>
      <c r="C13" s="4" t="inlineStr">
        <is>
          <t>Não vendido</t>
        </is>
      </c>
      <c r="D13" s="4" t="inlineStr">
        <is>
          <t>6</t>
        </is>
      </c>
      <c r="E13" s="5" t="inlineStr">
        <is>
          <t>71.000,00</t>
        </is>
      </c>
      <c r="F13" s="4" t="inlineStr">
        <is>
          <t>1500.00</t>
        </is>
      </c>
    </row>
    <row collapsed="false" customFormat="false" customHeight="false" hidden="false" ht="12.1" outlineLevel="0" r="14">
      <c r="A14" s="5" t="s">
        <f>=HYPERLINK("https://www.leilaoonline.com.br/lote/detalhe/156803", "004")</f>
      </c>
      <c r="B14" s="4" t="s">
        <f>=HYPERLINK("https://www.leilaoonline.com.br/lote/detalhe/156803", "BRITADOR 62/40 FAÇO")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40.000,00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=HYPERLINK("https://www.leilaoonline.com.br/lote/detalhe/156805", "005")</f>
      </c>
      <c r="B15" s="4" t="s">
        <f>=HYPERLINK("https://www.leilaoonline.com.br/lote/detalhe/156805", "PLANTADEIRA DE CANA - FUNCIONANDO")</f>
      </c>
      <c r="C15" s="4" t="inlineStr">
        <is>
          <t>Não vendido</t>
        </is>
      </c>
      <c r="D15" s="4" t="inlineStr">
        <is>
          <t>4</t>
        </is>
      </c>
      <c r="E15" s="5" t="inlineStr">
        <is>
          <t>5.500,00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=HYPERLINK("https://www.leilaoonline.com.br/lote/detalhe/156814", "006")</f>
      </c>
      <c r="B16" s="4" t="s">
        <f>=HYPERLINK("https://www.leilaoonline.com.br/lote/detalhe/156814", "BOBINA DE 350 METROS DE CABO; 4PM DE 25MM")</f>
      </c>
      <c r="C16" s="4" t="inlineStr">
        <is>
          <t>Não vendido</t>
        </is>
      </c>
      <c r="D16" s="4" t="inlineStr">
        <is>
          <t>2</t>
        </is>
      </c>
      <c r="E16" s="5" t="inlineStr">
        <is>
          <t>5.000,00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=HYPERLINK("https://www.leilaoonline.com.br/lote/detalhe/156804", "007")</f>
      </c>
      <c r="B17" s="4" t="s">
        <f>=HYPERLINK("https://www.leilaoonline.com.br/lote/detalhe/156804", "TRATOR ALICHARME ")</f>
      </c>
      <c r="C17" s="4" t="inlineStr">
        <is>
          <t>Não vendido</t>
        </is>
      </c>
      <c r="D17" s="4" t="inlineStr">
        <is>
          <t>4</t>
        </is>
      </c>
      <c r="E17" s="5" t="inlineStr">
        <is>
          <t>3.000,00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=HYPERLINK("https://www.leilaoonline.com.br/lote/detalhe/156806", "008")</f>
      </c>
      <c r="B18" s="4" t="s">
        <f>=HYPERLINK("https://www.leilaoonline.com.br/lote/detalhe/156806", "PLANTA DE BRITAGEM")</f>
      </c>
      <c r="C18" s="4" t="inlineStr">
        <is>
          <t>Não vendido</t>
        </is>
      </c>
      <c r="D18" s="4" t="inlineStr">
        <is>
          <t>2</t>
        </is>
      </c>
      <c r="E18" s="5" t="inlineStr">
        <is>
          <t>50.500,00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=HYPERLINK("https://www.leilaoonline.com.br/lote/detalhe/156807", "009")</f>
      </c>
      <c r="B19" s="4" t="s">
        <f>=HYPERLINK("https://www.leilaoonline.com.br/lote/detalhe/156807", "veja o vídeo!! 50 TONELADAS DE TUBOS DE 8.10.12.14 POLEGADAS; COMPRIMENTO DE 8 M E 12 M - Lance por kg")</f>
      </c>
      <c r="C19" s="4" t="inlineStr">
        <is>
          <t>Não vendido</t>
        </is>
      </c>
      <c r="D19" s="4" t="inlineStr">
        <is>
          <t>2</t>
        </is>
      </c>
      <c r="E19" s="5" t="inlineStr">
        <is>
          <t>2,00</t>
        </is>
      </c>
      <c r="F19" s="4" t="inlineStr">
        <is>
          <t>0.50</t>
        </is>
      </c>
    </row>
    <row collapsed="false" customFormat="false" customHeight="false" hidden="false" ht="12.1" outlineLevel="0" r="20">
      <c r="A20" s="5" t="s">
        <f>=HYPERLINK("https://www.leilaoonline.com.br/lote/detalhe/156810", "010")</f>
      </c>
      <c r="B20" s="4" t="s">
        <f>=HYPERLINK("https://www.leilaoonline.com.br/lote/detalhe/156810", "USINA DE ASFALTO PENEIRA REDUTOR MISTURADOR")</f>
      </c>
      <c r="C20" s="4" t="inlineStr">
        <is>
          <t>Não vendido</t>
        </is>
      </c>
      <c r="D20" s="4" t="inlineStr">
        <is>
          <t>8</t>
        </is>
      </c>
      <c r="E20" s="5" t="inlineStr">
        <is>
          <t>9.000,00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=HYPERLINK("https://www.leilaoonline.com.br/lote/detalhe/156809", "011")</f>
      </c>
      <c r="B21" s="4" t="s">
        <f>=HYPERLINK("https://www.leilaoonline.com.br/lote/detalhe/156809", "GERADOR 350 KVA")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25.000,00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=HYPERLINK("https://www.leilaoonline.com.br/lote/detalhe/156808", "012")</f>
      </c>
      <c r="B22" s="4" t="s">
        <f>=HYPERLINK("https://www.leilaoonline.com.br/lote/detalhe/156808", "GERADOR DE ENERGIA 210KVA; MOTOR CUMIS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25.000,00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=HYPERLINK("https://www.leilaoonline.com.br/lote/detalhe/156813", "013")</f>
      </c>
      <c r="B23" s="4" t="s">
        <f>=HYPERLINK("https://www.leilaoonline.com.br/lote/detalhe/156813", "veja o vídeo!! TRATOR NEW HOLLAND TS 110CV 4X4; ANO 2012")</f>
      </c>
      <c r="C23" s="4" t="inlineStr">
        <is>
          <t>Não vendido</t>
        </is>
      </c>
      <c r="D23" s="4" t="inlineStr">
        <is>
          <t>117</t>
        </is>
      </c>
      <c r="E23" s="5" t="inlineStr">
        <is>
          <t>128.000,00</t>
        </is>
      </c>
      <c r="F23" s="4" t="inlineStr">
        <is>
          <t>1500.00</t>
        </is>
      </c>
    </row>
    <row collapsed="false" customFormat="false" customHeight="false" hidden="false" ht="12.1" outlineLevel="0" r="24">
      <c r="A24" s="5" t="s">
        <f>=HYPERLINK("https://www.leilaoonline.com.br/lote/detalhe/156811", "014")</f>
      </c>
      <c r="B24" s="4" t="s">
        <f>=HYPERLINK("https://www.leilaoonline.com.br/lote/detalhe/156811", "PÁ CARREGADEIRA CATERPILLAR 966 - FUNCIONANDO")</f>
      </c>
      <c r="C24" s="4" t="inlineStr">
        <is>
          <t>Não vendido</t>
        </is>
      </c>
      <c r="D24" s="4" t="inlineStr">
        <is>
          <t>63</t>
        </is>
      </c>
      <c r="E24" s="5" t="inlineStr">
        <is>
          <t>46.000,00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=HYPERLINK("https://www.leilaoonline.com.br/lote/detalhe/156812", "015")</f>
      </c>
      <c r="B25" s="4" t="s">
        <f>=HYPERLINK("https://www.leilaoonline.com.br/lote/detalhe/156812", "30 TONELADAS DE VIGAS (MEDIDAS DE 50, 60, 70, 80 E 100); TAMANHO DE 5 METROS ACIMA - LANCE POR KG")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2,50</t>
        </is>
      </c>
      <c r="F25" s="4" t="inlineStr">
        <is>
          <t>0.50</t>
        </is>
      </c>
    </row>
    <row collapsed="false" customFormat="false" customHeight="false" hidden="false" ht="12.1" outlineLevel="0" r="26">
      <c r="A26" s="5" t="s">
        <f>=HYPERLINK("https://www.leilaoonline.com.br/lote/detalhe/156815", "016")</f>
      </c>
      <c r="B26" s="4" t="s">
        <f>=HYPERLINK("https://www.leilaoonline.com.br/lote/detalhe/156815", "30 TONELADAS DE VIGAS (MEDIDAS DE 50, 60, 70, 80 E 100); TAMANHO DE 5 METROS ACIMA - LANCE POR KG")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2,50</t>
        </is>
      </c>
      <c r="F26" s="4" t="inlineStr">
        <is>
          <t>0.50</t>
        </is>
      </c>
    </row>
    <row collapsed="false" customFormat="false" customHeight="false" hidden="false" ht="12.1" outlineLevel="0" r="27">
      <c r="A27" s="5" t="s">
        <f>=HYPERLINK("https://www.leilaoonline.com.br/lote/detalhe/156820", "017")</f>
      </c>
      <c r="B27" s="4" t="s">
        <f>=HYPERLINK("https://www.leilaoonline.com.br/lote/detalhe/156820", "30 TONELADAS DE VIGAS (MEDIDAS DE 50, 60, 70, 80 E 100); TAMANHO DE 5 METROS ACIMA - LANCE POR KG")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2,50</t>
        </is>
      </c>
      <c r="F27" s="4" t="inlineStr">
        <is>
          <t>0.50</t>
        </is>
      </c>
    </row>
    <row collapsed="false" customFormat="false" customHeight="false" hidden="false" ht="12.1" outlineLevel="0" r="28">
      <c r="A28" s="5" t="s">
        <f>=HYPERLINK("https://www.leilaoonline.com.br/lote/detalhe/156823", "018")</f>
      </c>
      <c r="B28" s="4" t="s">
        <f>=HYPERLINK("https://www.leilaoonline.com.br/lote/detalhe/156823", "30 TONELADAS DE VIGAS (MEDIDAS DE 50, 60, 70, 80 E 100); TAMANHO DE 5 METROS ACIMA - LANCE POR KG")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2,50</t>
        </is>
      </c>
      <c r="F28" s="4" t="inlineStr">
        <is>
          <t>0.50</t>
        </is>
      </c>
    </row>
    <row collapsed="false" customFormat="false" customHeight="false" hidden="false" ht="12.1" outlineLevel="0" r="29">
      <c r="A29" s="5" t="s">
        <f>=HYPERLINK("https://www.leilaoonline.com.br/lote/detalhe/156824", "019")</f>
      </c>
      <c r="B29" s="4" t="s">
        <f>=HYPERLINK("https://www.leilaoonline.com.br/lote/detalhe/156824", "30 TONELADAS DE VIGAS (MEDIDAS DE 50, 60, 70, 80 E 100); TAMANHO DE 5 METROS ACIMA - LANCE POR KG")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2,50</t>
        </is>
      </c>
      <c r="F29" s="4" t="inlineStr">
        <is>
          <t>0.50</t>
        </is>
      </c>
    </row>
    <row collapsed="false" customFormat="false" customHeight="false" hidden="false" ht="12.1" outlineLevel="0" r="30">
      <c r="A30" s="5" t="s">
        <f>=HYPERLINK("https://www.leilaoonline.com.br/lote/detalhe/156825", "020")</f>
      </c>
      <c r="B30" s="4" t="s">
        <f>=HYPERLINK("https://www.leilaoonline.com.br/lote/detalhe/156825", "30 TONELADAS DE VIGAS (MEDIDAS DE 50, 60, 70, 80 E 100); TAMANHO DE 5 METROS ACIMA - LANCE POR KG")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2,50</t>
        </is>
      </c>
      <c r="F30" s="4" t="inlineStr">
        <is>
          <t>0.50</t>
        </is>
      </c>
    </row>
    <row collapsed="false" customFormat="false" customHeight="false" hidden="false" ht="12.1" outlineLevel="0" r="31">
      <c r="A31" s="5" t="s">
        <f>=HYPERLINK("https://www.leilaoonline.com.br/lote/detalhe/156826", "021")</f>
      </c>
      <c r="B31" s="4" t="s">
        <f>=HYPERLINK("https://www.leilaoonline.com.br/lote/detalhe/156826", "30 TONELADAS DE VIGAS (MEDIDAS DE 50, 60, 70, 80 E 100); TAMANHO DE 5 METROS ACIMA - LANCE POR KG")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2,50</t>
        </is>
      </c>
      <c r="F31" s="4" t="inlineStr">
        <is>
          <t>0.50</t>
        </is>
      </c>
    </row>
    <row collapsed="false" customFormat="false" customHeight="false" hidden="false" ht="12.1" outlineLevel="0" r="32">
      <c r="A32" s="5" t="s">
        <f>=HYPERLINK("https://www.leilaoonline.com.br/lote/detalhe/156827", "022")</f>
      </c>
      <c r="B32" s="4" t="s">
        <f>=HYPERLINK("https://www.leilaoonline.com.br/lote/detalhe/156827", "30 TONELADAS DE VIGAS (MEDIDAS DE 50, 60, 70, 80 E 100); TAMANHO DE 5 METROS ACIMA - LANCE POR KG")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2,50</t>
        </is>
      </c>
      <c r="F32" s="4" t="inlineStr">
        <is>
          <t>0.50</t>
        </is>
      </c>
    </row>
    <row collapsed="false" customFormat="false" customHeight="false" hidden="false" ht="12.1" outlineLevel="0" r="33">
      <c r="A33" s="5" t="s">
        <f>=HYPERLINK("https://www.leilaoonline.com.br/lote/detalhe/156828", "023")</f>
      </c>
      <c r="B33" s="4" t="s">
        <f>=HYPERLINK("https://www.leilaoonline.com.br/lote/detalhe/156828", "30 TONELADAS DE VIGAS (MEDIDAS DE 50, 60, 70, 80 E 100); TAMANHO DE 5 METROS ACIMA - LANCE POR KG")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2,50</t>
        </is>
      </c>
      <c r="F33" s="4" t="inlineStr">
        <is>
          <t>0.50</t>
        </is>
      </c>
    </row>
    <row collapsed="false" customFormat="false" customHeight="false" hidden="false" ht="12.1" outlineLevel="0" r="34">
      <c r="A34" s="5" t="s">
        <f>=HYPERLINK("https://www.leilaoonline.com.br/lote/detalhe/156829", "024")</f>
      </c>
      <c r="B34" s="4" t="s">
        <f>=HYPERLINK("https://www.leilaoonline.com.br/lote/detalhe/156829", "30 TONELADAS DE VIGAS (MEDIDAS DE 50, 60, 70, 80 E 100); TAMANHO DE 5 METROS ACIMA - LANCE POR KG")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2,50</t>
        </is>
      </c>
      <c r="F34" s="4" t="inlineStr">
        <is>
          <t>0.50</t>
        </is>
      </c>
    </row>
    <row collapsed="false" customFormat="false" customHeight="false" hidden="false" ht="12.1" outlineLevel="0" r="35">
      <c r="A35" s="5" t="s">
        <f>=HYPERLINK("https://www.leilaoonline.com.br/lote/detalhe/156816", "025")</f>
      </c>
      <c r="B35" s="4" t="s">
        <f>=HYPERLINK("https://www.leilaoonline.com.br/lote/detalhe/156816", "CAMINHÃO M.BENZ/AXOR 2644S6X4; 2017/2018; BRANCA; DIESEL - APROX. 148 MIL KM")</f>
      </c>
      <c r="C35" s="4" t="inlineStr">
        <is>
          <t>Não vendido</t>
        </is>
      </c>
      <c r="D35" s="4" t="inlineStr">
        <is>
          <t>42</t>
        </is>
      </c>
      <c r="E35" s="5" t="inlineStr">
        <is>
          <t>290.000,00</t>
        </is>
      </c>
      <c r="F35" s="4" t="inlineStr">
        <is>
          <t>2500.00</t>
        </is>
      </c>
    </row>
    <row collapsed="false" customFormat="false" customHeight="false" hidden="false" ht="12.1" outlineLevel="0" r="36">
      <c r="A36" s="5" t="s">
        <f>=HYPERLINK("https://www.leilaoonline.com.br/lote/detalhe/156817", "026")</f>
      </c>
      <c r="B36" s="4" t="s">
        <f>=HYPERLINK("https://www.leilaoonline.com.br/lote/detalhe/156817", "REB/FNV FRUEHAUF; 1974/1974; PRETA; PARA 30 MIL LITROS; TODA EM AÇO INÓX; PESO DO TANQUE 11 TONELADAS")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50.000,00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=HYPERLINK("https://www.leilaoonline.com.br/lote/detalhe/156819", "027")</f>
      </c>
      <c r="B37" s="4" t="s">
        <f>=HYPERLINK("https://www.leilaoonline.com.br/lote/detalhe/156819", "REB/KRONE; 1994/1994; BRANCA; CAÇAMBA 3 EIXOS")</f>
      </c>
      <c r="C37" s="4" t="inlineStr">
        <is>
          <t>Não vendido</t>
        </is>
      </c>
      <c r="D37" s="4" t="inlineStr">
        <is>
          <t>22</t>
        </is>
      </c>
      <c r="E37" s="5" t="inlineStr">
        <is>
          <t>38.000,00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=HYPERLINK("https://www.leilaoonline.com.br/lote/detalhe/156822", "028")</f>
      </c>
      <c r="B38" s="4" t="s">
        <f>=HYPERLINK("https://www.leilaoonline.com.br/lote/detalhe/156822", "LANCHA (INFORMAÇÕES NAS ESPECIFICAÇÕES)")</f>
      </c>
      <c r="C38" s="4" t="inlineStr">
        <is>
          <t>Não vendido</t>
        </is>
      </c>
      <c r="D38" s="4" t="inlineStr">
        <is>
          <t>7</t>
        </is>
      </c>
      <c r="E38" s="5" t="inlineStr">
        <is>
          <t>65.000,00</t>
        </is>
      </c>
      <c r="F38" s="4" t="inlineStr">
        <is>
          <t>2500.00</t>
        </is>
      </c>
    </row>
    <row collapsed="false" customFormat="false" customHeight="false" hidden="false" ht="12.1" outlineLevel="0" r="39">
      <c r="A39" s="5" t="s">
        <f>=HYPERLINK("https://www.leilaoonline.com.br/lote/detalhe/156821", "029")</f>
      </c>
      <c r="B39" s="4" t="s">
        <f>=HYPERLINK("https://www.leilaoonline.com.br/lote/detalhe/156821", "veja o vídeo!! JETBOOD 5 LUGARES, ANO 2013 ")</f>
      </c>
      <c r="C39" s="4" t="inlineStr">
        <is>
          <t>Não vendido</t>
        </is>
      </c>
      <c r="D39" s="4" t="inlineStr">
        <is>
          <t>22</t>
        </is>
      </c>
      <c r="E39" s="5" t="inlineStr">
        <is>
          <t>66.000,00</t>
        </is>
      </c>
      <c r="F39" s="4" t="inlineStr">
        <is>
          <t>2500.00</t>
        </is>
      </c>
    </row>
    <row collapsed="false" customFormat="false" customHeight="false" hidden="false" ht="12.1" outlineLevel="0" r="40">
      <c r="A40" s="5" t="s">
        <f>=HYPERLINK("https://www.leilaoonline.com.br/lote/detalhe/156818", "030")</f>
      </c>
      <c r="B40" s="4" t="s">
        <f>=HYPERLINK("https://www.leilaoonline.com.br/lote/detalhe/156818", "veja o vídeo!! BOBCAT; MOTOR AGRALE 2CC; ANO INDEFINIDO - FUNCIONANDO")</f>
      </c>
      <c r="C40" s="4" t="inlineStr">
        <is>
          <t>Não vendido</t>
        </is>
      </c>
      <c r="D40" s="4" t="inlineStr">
        <is>
          <t>22</t>
        </is>
      </c>
      <c r="E40" s="5" t="inlineStr">
        <is>
          <t>18.000,00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=HYPERLINK("https://www.leilaoonline.com.br/lote/detalhe/156830", "032")</f>
      </c>
      <c r="B41" s="4" t="s">
        <f>=HYPERLINK("https://www.leilaoonline.com.br/lote/detalhe/156830", "veja o vídeo!! PÁ CARREGADEIRA; CATERPILLAR 930; ANO 1985; FREIO A DISCO - FUNCIONANDO")</f>
      </c>
      <c r="C41" s="4" t="inlineStr">
        <is>
          <t>Não vendido</t>
        </is>
      </c>
      <c r="D41" s="4" t="inlineStr">
        <is>
          <t>17</t>
        </is>
      </c>
      <c r="E41" s="5" t="inlineStr">
        <is>
          <t>45.500,00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=HYPERLINK("https://www.leilaoonline.com.br/lote/detalhe/156832", "033")</f>
      </c>
      <c r="B42" s="4" t="s">
        <f>=HYPERLINK("https://www.leilaoonline.com.br/lote/detalhe/156832", "PÁ CARREGADEIRA CASE; ANO 1974 - FUNCIONANDO")</f>
      </c>
      <c r="C42" s="4" t="inlineStr">
        <is>
          <t>Não vendido</t>
        </is>
      </c>
      <c r="D42" s="4" t="inlineStr">
        <is>
          <t>11</t>
        </is>
      </c>
      <c r="E42" s="5" t="inlineStr">
        <is>
          <t>16.000,00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=HYPERLINK("https://www.leilaoonline.com.br/lote/detalhe/156842", "034")</f>
      </c>
      <c r="B43" s="4" t="s">
        <f>=HYPERLINK("https://www.leilaoonline.com.br/lote/detalhe/156842", "EMPILHADEIRA CLARK; PARA 7 TONELADAS; MOTOR DIESEL - FUNCIONANDO")</f>
      </c>
      <c r="C43" s="4" t="inlineStr">
        <is>
          <t>Não vendido</t>
        </is>
      </c>
      <c r="D43" s="4" t="inlineStr">
        <is>
          <t>16</t>
        </is>
      </c>
      <c r="E43" s="5" t="inlineStr">
        <is>
          <t>37.500,00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=HYPERLINK("https://www.leilaoonline.com.br/lote/detalhe/156843", "035")</f>
      </c>
      <c r="B44" s="4" t="s">
        <f>=HYPERLINK("https://www.leilaoonline.com.br/lote/detalhe/156843", "GUINCHO CBT; MOTOR MERCEDES - FUNCIONANDO")</f>
      </c>
      <c r="C44" s="4" t="inlineStr">
        <is>
          <t>Não vendido</t>
        </is>
      </c>
      <c r="D44" s="4" t="inlineStr">
        <is>
          <t>7</t>
        </is>
      </c>
      <c r="E44" s="5" t="inlineStr">
        <is>
          <t>16.000,00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=HYPERLINK("https://www.leilaoonline.com.br/lote/detalhe/156844", "036")</f>
      </c>
      <c r="B45" s="4" t="s">
        <f>=HYPERLINK("https://www.leilaoonline.com.br/lote/detalhe/156844", "COMPRESSOR DIESEL; MOTOR PERKINS 4CC")</f>
      </c>
      <c r="C45" s="4" t="inlineStr">
        <is>
          <t>Não vendido</t>
        </is>
      </c>
      <c r="D45" s="4" t="inlineStr">
        <is>
          <t>15</t>
        </is>
      </c>
      <c r="E45" s="5" t="inlineStr">
        <is>
          <t>8.000,00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=HYPERLINK("https://www.leilaoonline.com.br/lote/detalhe/157776", "037")</f>
      </c>
      <c r="B46" s="4" t="s">
        <f>=HYPERLINK("https://www.leilaoonline.com.br/lote/detalhe/157776", "CARROCERIA AGRÍCOLA, 7,50M DE COMPRIMENTO X 2,50M DE LARGURA; ANO 2015")</f>
      </c>
      <c r="C46" s="4" t="inlineStr">
        <is>
          <t>Não vendido</t>
        </is>
      </c>
      <c r="D46" s="4" t="inlineStr">
        <is>
          <t>6</t>
        </is>
      </c>
      <c r="E46" s="5" t="inlineStr">
        <is>
          <t>12.500,00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=HYPERLINK("https://www.leilaoonline.com.br/lote/detalhe/156833", "059")</f>
      </c>
      <c r="B47" s="4" t="s">
        <f>=HYPERLINK("https://www.leilaoonline.com.br/lote/detalhe/156833", "VALMET 85ID; C/ CARREGADEIRA DE LENHA; C/ GARRA GIRATÓRIA; C/ DIREÇÃO HIDRÁULICA - FUNCIONANDO")</f>
      </c>
      <c r="C47" s="4" t="inlineStr">
        <is>
          <t>Não vendido</t>
        </is>
      </c>
      <c r="D47" s="4" t="inlineStr">
        <is>
          <t>13</t>
        </is>
      </c>
      <c r="E47" s="5" t="inlineStr">
        <is>
          <t>27.000,00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=HYPERLINK("https://www.leilaoonline.com.br/lote/detalhe/156834", "061")</f>
      </c>
      <c r="B48" s="4" t="s">
        <f>=HYPERLINK("https://www.leilaoonline.com.br/lote/detalhe/156834", "TRATOR VALMET 65 ID; ANO 74/75 ")</f>
      </c>
      <c r="C48" s="4" t="inlineStr">
        <is>
          <t>Não vendido</t>
        </is>
      </c>
      <c r="D48" s="4" t="inlineStr">
        <is>
          <t>48</t>
        </is>
      </c>
      <c r="E48" s="5" t="inlineStr">
        <is>
          <t>18.750,00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=HYPERLINK("https://www.leilaoonline.com.br/lote/detalhe/156835", "062")</f>
      </c>
      <c r="B49" s="4" t="s">
        <f>=HYPERLINK("https://www.leilaoonline.com.br/lote/detalhe/156835", "veja o vídeo!! TRATOR MASSEY FERGUSON 65 X; ANO 71; CANELA REDONDA; 3 MARCHAS")</f>
      </c>
      <c r="C49" s="4" t="inlineStr">
        <is>
          <t>Não vendido</t>
        </is>
      </c>
      <c r="D49" s="4" t="inlineStr">
        <is>
          <t>39</t>
        </is>
      </c>
      <c r="E49" s="5" t="inlineStr">
        <is>
          <t>17.500,00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=HYPERLINK("https://www.leilaoonline.com.br/lote/detalhe/156837", "064")</f>
      </c>
      <c r="B50" s="4" t="s">
        <f>=HYPERLINK("https://www.leilaoonline.com.br/lote/detalhe/156837", "TRATOR VALMET 85 ID.; ANO 78")</f>
      </c>
      <c r="C50" s="4" t="inlineStr">
        <is>
          <t>Não vendido</t>
        </is>
      </c>
      <c r="D50" s="4" t="inlineStr">
        <is>
          <t>21</t>
        </is>
      </c>
      <c r="E50" s="5" t="inlineStr">
        <is>
          <t>19.000,00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=HYPERLINK("https://www.leilaoonline.com.br/lote/detalhe/156838", "065")</f>
      </c>
      <c r="B51" s="4" t="s">
        <f>=HYPERLINK("https://www.leilaoonline.com.br/lote/detalhe/156838", "veja o vídeo!! TRATOR VALTRA BF 75; ANO 2006; 4X2 - FUNCIONANDO")</f>
      </c>
      <c r="C51" s="4" t="inlineStr">
        <is>
          <t>Não vendido</t>
        </is>
      </c>
      <c r="D51" s="4" t="inlineStr">
        <is>
          <t>73</t>
        </is>
      </c>
      <c r="E51" s="5" t="inlineStr">
        <is>
          <t>50.000,00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=HYPERLINK("https://www.leilaoonline.com.br/lote/detalhe/156840", "066")</f>
      </c>
      <c r="B52" s="4" t="s">
        <f>=HYPERLINK("https://www.leilaoonline.com.br/lote/detalhe/156840", "TRATOR MASSEY FERGUSON 55X; EMBREAGEM DUPLA - FUNCIONANDO")</f>
      </c>
      <c r="C52" s="4" t="inlineStr">
        <is>
          <t>Não vendido</t>
        </is>
      </c>
      <c r="D52" s="4" t="inlineStr">
        <is>
          <t>20</t>
        </is>
      </c>
      <c r="E52" s="5" t="inlineStr">
        <is>
          <t>17.500,00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=HYPERLINK("https://www.leilaoonline.com.br/lote/detalhe/156841", "067")</f>
      </c>
      <c r="B53" s="4" t="s">
        <f>=HYPERLINK("https://www.leilaoonline.com.br/lote/detalhe/156841", "TRATOR CBT 2080; ANO 82; MOTOR MERCEDES - FUNCIONANDO")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10.000,00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=HYPERLINK("https://www.leilaoonline.com.br/lote/detalhe/156845", "068")</f>
      </c>
      <c r="B54" s="4" t="s">
        <f>=HYPERLINK("https://www.leilaoonline.com.br/lote/detalhe/156845", "TRATOR MASSEY FERGUSON 65X; ANO 1970 - FUNCIONANDO")</f>
      </c>
      <c r="C54" s="4" t="inlineStr">
        <is>
          <t>Não vendido</t>
        </is>
      </c>
      <c r="D54" s="4" t="inlineStr">
        <is>
          <t>23</t>
        </is>
      </c>
      <c r="E54" s="5" t="inlineStr">
        <is>
          <t>19.500,00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=HYPERLINK("https://www.leilaoonline.com.br/lote/detalhe/156859", "069")</f>
      </c>
      <c r="B55" s="4" t="s">
        <f>=HYPERLINK("https://www.leilaoonline.com.br/lote/detalhe/156859", "MASSEY FERGUSON 50X - FUNCIONANDO")</f>
      </c>
      <c r="C55" s="4" t="inlineStr">
        <is>
          <t>Não vendido</t>
        </is>
      </c>
      <c r="D55" s="4" t="inlineStr">
        <is>
          <t>26</t>
        </is>
      </c>
      <c r="E55" s="5" t="inlineStr">
        <is>
          <t>18.500,00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=HYPERLINK("https://www.leilaoonline.com.br/lote/detalhe/156846", "070")</f>
      </c>
      <c r="B56" s="4" t="s">
        <f>=HYPERLINK("https://www.leilaoonline.com.br/lote/detalhe/156846", "TRATOR MASSEY FERGUSON 65X; ANO 73; CANELA QUADRADA; 3 MARCHAS - FUNCIONANDO")</f>
      </c>
      <c r="C56" s="4" t="inlineStr">
        <is>
          <t>Não vendido</t>
        </is>
      </c>
      <c r="D56" s="4" t="inlineStr">
        <is>
          <t>15</t>
        </is>
      </c>
      <c r="E56" s="5" t="inlineStr">
        <is>
          <t>17.000,00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=HYPERLINK("https://www.leilaoonline.com.br/lote/detalhe/156848", "101")</f>
      </c>
      <c r="B57" s="4" t="s">
        <f>=HYPERLINK("https://www.leilaoonline.com.br/lote/detalhe/156848", "CARRETA PARA TRATOR")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1.000,00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=HYPERLINK("https://www.leilaoonline.com.br/lote/detalhe/156847", "102")</f>
      </c>
      <c r="B58" s="4" t="s">
        <f>=HYPERLINK("https://www.leilaoonline.com.br/lote/detalhe/156847", "CARROÇA COM FREIO E ARREIO")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1.000,00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=HYPERLINK("https://www.leilaoonline.com.br/lote/detalhe/156849", "103")</f>
      </c>
      <c r="B59" s="4" t="s">
        <f>=HYPERLINK("https://www.leilaoonline.com.br/lote/detalhe/156849", "SAIDER (MEDIDAS: 6,60M DE COMPRIMENTO, 2,60 DE LARGURA; 2,90 DE ALTURA); ASSOALHO CHAPA DE FERRO")</f>
      </c>
      <c r="C59" s="4" t="inlineStr">
        <is>
          <t>Não vendido</t>
        </is>
      </c>
      <c r="D59" s="4" t="inlineStr">
        <is>
          <t>9</t>
        </is>
      </c>
      <c r="E59" s="5" t="inlineStr">
        <is>
          <t>3.000,00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=HYPERLINK("https://www.leilaoonline.com.br/lote/detalhe/156851", "104")</f>
      </c>
      <c r="B60" s="4" t="s">
        <f>=HYPERLINK("https://www.leilaoonline.com.br/lote/detalhe/156851", "BAÚ REFRIGERADO; 8M DE COMPRIMENTO; COM GANCHEIRAS PARA FRIGORÍFICO; COM MANGUEIRAS E COMPRESSOR COM SUPORTE PARA MOTOR MERCEDES")</f>
      </c>
      <c r="C60" s="4" t="inlineStr">
        <is>
          <t>Não vendido</t>
        </is>
      </c>
      <c r="D60" s="4" t="inlineStr">
        <is>
          <t>23</t>
        </is>
      </c>
      <c r="E60" s="5" t="inlineStr">
        <is>
          <t>4.300,00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=HYPERLINK("https://www.leilaoonline.com.br/lote/detalhe/156853", "105")</f>
      </c>
      <c r="B61" s="4" t="s">
        <f>=HYPERLINK("https://www.leilaoonline.com.br/lote/detalhe/156853", "BÁU ANTONINI (PARA CAMINHÃO VOLKSWAGEN)")</f>
      </c>
      <c r="C61" s="4" t="inlineStr">
        <is>
          <t>Não vendido</t>
        </is>
      </c>
      <c r="D61" s="4" t="inlineStr">
        <is>
          <t>15</t>
        </is>
      </c>
      <c r="E61" s="5" t="inlineStr">
        <is>
          <t>4.500,00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=HYPERLINK("https://www.leilaoonline.com.br/lote/detalhe/156855", "107")</f>
      </c>
      <c r="B62" s="4" t="s">
        <f>=HYPERLINK("https://www.leilaoonline.com.br/lote/detalhe/156855", "CARRETA 2 RODAS")</f>
      </c>
      <c r="C62" s="4" t="inlineStr">
        <is>
          <t>Não vendido</t>
        </is>
      </c>
      <c r="D62" s="4" t="inlineStr">
        <is>
          <t>2</t>
        </is>
      </c>
      <c r="E62" s="5" t="inlineStr">
        <is>
          <t>1.150,00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=HYPERLINK("https://www.leilaoonline.com.br/lote/detalhe/156856", "108")</f>
      </c>
      <c r="B63" s="4" t="s">
        <f>=HYPERLINK("https://www.leilaoonline.com.br/lote/detalhe/156856", "CARRETA PARA PLANTIO DE CANA")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=HYPERLINK("https://www.leilaoonline.com.br/lote/detalhe/156854", "109")</f>
      </c>
      <c r="B64" s="4" t="s">
        <f>=HYPERLINK("https://www.leilaoonline.com.br/lote/detalhe/156854", "CARRETA PARA TRANSPORTE DE PESSOAS")</f>
      </c>
      <c r="C64" s="4" t="inlineStr">
        <is>
          <t>Não vendido</t>
        </is>
      </c>
      <c r="D64" s="4" t="inlineStr">
        <is>
          <t>6</t>
        </is>
      </c>
      <c r="E64" s="5" t="inlineStr">
        <is>
          <t>1.250,00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=HYPERLINK("https://www.leilaoonline.com.br/lote/detalhe/156857", "110")</f>
      </c>
      <c r="B65" s="4" t="s">
        <f>=HYPERLINK("https://www.leilaoonline.com.br/lote/detalhe/156857", "GAIOLA PARA F4000")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1.000,00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=HYPERLINK("https://www.leilaoonline.com.br/lote/detalhe/156850", "111")</f>
      </c>
      <c r="B66" s="4" t="s">
        <f>=HYPERLINK("https://www.leilaoonline.com.br/lote/detalhe/156850", "SAIDER MARCA FACHINI 7000X2; 4X2; 80 ASSOALHO CHAPEADO")</f>
      </c>
      <c r="C66" s="4" t="inlineStr">
        <is>
          <t>Não vendido</t>
        </is>
      </c>
      <c r="D66" s="4" t="inlineStr">
        <is>
          <t>7</t>
        </is>
      </c>
      <c r="E66" s="5" t="inlineStr">
        <is>
          <t>4.000,00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=HYPERLINK("https://www.leilaoonline.com.br/lote/detalhe/156872", "112")</f>
      </c>
      <c r="B67" s="4" t="s">
        <f>=HYPERLINK("https://www.leilaoonline.com.br/lote/detalhe/156872", "GAIOLA BOIADEIRA; 6.70 METROS")</f>
      </c>
      <c r="C67" s="4" t="inlineStr">
        <is>
          <t>Não vendido</t>
        </is>
      </c>
      <c r="D67" s="4" t="inlineStr">
        <is>
          <t>16</t>
        </is>
      </c>
      <c r="E67" s="5" t="inlineStr">
        <is>
          <t>4.750,00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=HYPERLINK("https://www.leilaoonline.com.br/lote/detalhe/156873", "113")</f>
      </c>
      <c r="B68" s="4" t="s">
        <f>=HYPERLINK("https://www.leilaoonline.com.br/lote/detalhe/156873", "CARROCERIA PARA CAMINHÃO; MERCEDES BENZ; 7,30 METROS DE COMPRIMENTO")</f>
      </c>
      <c r="C68" s="4" t="inlineStr">
        <is>
          <t>Não vendido</t>
        </is>
      </c>
      <c r="D68" s="4" t="inlineStr">
        <is>
          <t>10</t>
        </is>
      </c>
      <c r="E68" s="5" t="inlineStr">
        <is>
          <t>3.250,00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=HYPERLINK("https://www.leilaoonline.com.br/lote/detalhe/156874", "114")</f>
      </c>
      <c r="B69" s="4" t="s">
        <f>=HYPERLINK("https://www.leilaoonline.com.br/lote/detalhe/156874", "BAÚ; MEDIDAS: 8,50 X 2,60 DE LARGURA E 2,3 DE ALTURA; COM PORTA LATERAL")</f>
      </c>
      <c r="C69" s="4" t="inlineStr">
        <is>
          <t>Não vendido</t>
        </is>
      </c>
      <c r="D69" s="4" t="inlineStr">
        <is>
          <t>7</t>
        </is>
      </c>
      <c r="E69" s="5" t="inlineStr">
        <is>
          <t>2.500,00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=HYPERLINK("https://www.leilaoonline.com.br/lote/detalhe/156860", "149")</f>
      </c>
      <c r="B70" s="4" t="s">
        <f>=HYPERLINK("https://www.leilaoonline.com.br/lote/detalhe/156860", "PARAFUSOS DIVERSOS; PORCA VÁRIAS MEDIDAS (NAS ESPECIFICAÇÕES) - LANCE POR KILO")</f>
      </c>
      <c r="C70" s="4" t="inlineStr">
        <is>
          <t>Não vendido</t>
        </is>
      </c>
      <c r="D70" s="4" t="inlineStr">
        <is>
          <t>1</t>
        </is>
      </c>
      <c r="E70" s="5" t="inlineStr">
        <is>
          <t>1,00</t>
        </is>
      </c>
      <c r="F70" s="4" t="inlineStr">
        <is>
          <t>0.10</t>
        </is>
      </c>
    </row>
    <row collapsed="false" customFormat="false" customHeight="false" hidden="false" ht="12.1" outlineLevel="0" r="71">
      <c r="A71" s="5" t="s">
        <f>=HYPERLINK("https://www.leilaoonline.com.br/lote/detalhe/156861", "150")</f>
      </c>
      <c r="B71" s="4" t="s">
        <f>=HYPERLINK("https://www.leilaoonline.com.br/lote/detalhe/156861", "LOTE DE SUCATA DE CAMPANA; 25.000KG")</f>
      </c>
      <c r="C71" s="4" t="inlineStr">
        <is>
          <t>Não vendido</t>
        </is>
      </c>
      <c r="D71" s="4" t="inlineStr">
        <is>
          <t>22</t>
        </is>
      </c>
      <c r="E71" s="5" t="inlineStr">
        <is>
          <t>27.500,00</t>
        </is>
      </c>
      <c r="F71" s="4" t="inlineStr">
        <is>
          <t>1250.00</t>
        </is>
      </c>
    </row>
    <row collapsed="false" customFormat="false" customHeight="false" hidden="false" ht="12.1" outlineLevel="0" r="72">
      <c r="A72" s="5" t="s">
        <f>=HYPERLINK("https://www.leilaoonline.com.br/lote/detalhe/156862", "151")</f>
      </c>
      <c r="B72" s="4" t="s">
        <f>=HYPERLINK("https://www.leilaoonline.com.br/lote/detalhe/156862", "LOTE DE MANGUEIRAS HIDRÁULICAS 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500,00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=HYPERLINK("https://www.leilaoonline.com.br/lote/detalhe/156863", "152")</f>
      </c>
      <c r="B73" s="4" t="s">
        <f>=HYPERLINK("https://www.leilaoonline.com.br/lote/detalhe/156863", "veja o vídeo!! IMPLEMENTO CATA CAPIM; MARCA SILTOMAC")</f>
      </c>
      <c r="C73" s="4" t="inlineStr">
        <is>
          <t>Não vendido</t>
        </is>
      </c>
      <c r="D73" s="4" t="inlineStr">
        <is>
          <t>2</t>
        </is>
      </c>
      <c r="E73" s="5" t="inlineStr">
        <is>
          <t>3.500,00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=HYPERLINK("https://www.leilaoonline.com.br/lote/detalhe/156866", "153")</f>
      </c>
      <c r="B74" s="4" t="s">
        <f>=HYPERLINK("https://www.leilaoonline.com.br/lote/detalhe/156866", "ROÇADEIRA KAMAK; 2.6M DE COMPRIMENTO")</f>
      </c>
      <c r="C74" s="4" t="inlineStr">
        <is>
          <t>Não vendido</t>
        </is>
      </c>
      <c r="D74" s="4" t="inlineStr">
        <is>
          <t>4</t>
        </is>
      </c>
      <c r="E74" s="5" t="inlineStr">
        <is>
          <t>1.750,00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=HYPERLINK("https://www.leilaoonline.com.br/lote/detalhe/156865", "155")</f>
      </c>
      <c r="B75" s="4" t="s">
        <f>=HYPERLINK("https://www.leilaoonline.com.br/lote/detalhe/156865", "ARADO SANTA IZABEL; COM REVERSÍVEL; 3 BACIAS")</f>
      </c>
      <c r="C75" s="4" t="inlineStr">
        <is>
          <t>Não vendido</t>
        </is>
      </c>
      <c r="D75" s="4" t="inlineStr">
        <is>
          <t>1</t>
        </is>
      </c>
      <c r="E75" s="5" t="inlineStr">
        <is>
          <t>1.000,00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=HYPERLINK("https://www.leilaoonline.com.br/lote/detalhe/156867", "156")</f>
      </c>
      <c r="B76" s="4" t="s">
        <f>=HYPERLINK("https://www.leilaoonline.com.br/lote/detalhe/156867", "PLAINA PARA TRATOR")</f>
      </c>
      <c r="C76" s="4" t="inlineStr">
        <is>
          <t>Não vendido</t>
        </is>
      </c>
      <c r="D76" s="4" t="inlineStr">
        <is>
          <t>1</t>
        </is>
      </c>
      <c r="E76" s="5" t="inlineStr">
        <is>
          <t>1.000,00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=HYPERLINK("https://www.leilaoonline.com.br/lote/detalhe/156868", "157")</f>
      </c>
      <c r="B77" s="4" t="s">
        <f>=HYPERLINK("https://www.leilaoonline.com.br/lote/detalhe/156868", "ADUBADEIRA TATU; 4 LINHAS")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1.000,00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=HYPERLINK("https://www.leilaoonline.com.br/lote/detalhe/156871", "158")</f>
      </c>
      <c r="B78" s="4" t="s">
        <f>=HYPERLINK("https://www.leilaoonline.com.br/lote/detalhe/156871", "ROÇADEIRA")</f>
      </c>
      <c r="C78" s="4" t="inlineStr">
        <is>
          <t>Não vendido</t>
        </is>
      </c>
      <c r="D78" s="4" t="inlineStr">
        <is>
          <t>15</t>
        </is>
      </c>
      <c r="E78" s="5" t="inlineStr">
        <is>
          <t>3.100,00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=HYPERLINK("https://www.leilaoonline.com.br/lote/detalhe/156869", "159")</f>
      </c>
      <c r="B79" s="4" t="s">
        <f>=HYPERLINK("https://www.leilaoonline.com.br/lote/detalhe/156869", "ELEVADOR PARA CARRETA BIM DE 4 X 0.6 METROS")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1.000,00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=HYPERLINK("https://www.leilaoonline.com.br/lote/detalhe/156876", "162")</f>
      </c>
      <c r="B80" s="4" t="s">
        <f>=HYPERLINK("https://www.leilaoonline.com.br/lote/detalhe/156876", "PICADEIRA DE CANA; COM ESTEIRA")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1.000,00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=HYPERLINK("https://www.leilaoonline.com.br/lote/detalhe/156877", "163")</f>
      </c>
      <c r="B81" s="4" t="s">
        <f>=HYPERLINK("https://www.leilaoonline.com.br/lote/detalhe/156877", "CALCAREADEIRA DE 2 RODAS")</f>
      </c>
      <c r="C81" s="4" t="inlineStr">
        <is>
          <t>Não vendido</t>
        </is>
      </c>
      <c r="D81" s="4" t="inlineStr">
        <is>
          <t>1</t>
        </is>
      </c>
      <c r="E81" s="5" t="inlineStr">
        <is>
          <t>1.000,00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=HYPERLINK("https://www.leilaoonline.com.br/lote/detalhe/156878", "164")</f>
      </c>
      <c r="B82" s="4" t="s">
        <f>=HYPERLINK("https://www.leilaoonline.com.br/lote/detalhe/156878", "ADUBADEIRA CALCAREADEIRA VICON")</f>
      </c>
      <c r="C82" s="4" t="inlineStr">
        <is>
          <t>Não vendido</t>
        </is>
      </c>
      <c r="D82" s="4" t="inlineStr">
        <is>
          <t>2</t>
        </is>
      </c>
      <c r="E82" s="5" t="inlineStr">
        <is>
          <t>1.150,00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=HYPERLINK("https://www.leilaoonline.com.br/lote/detalhe/156879", "166")</f>
      </c>
      <c r="B83" s="4" t="s">
        <f>=HYPERLINK("https://www.leilaoonline.com.br/lote/detalhe/156879", "ENSILADEIRA MENTA; ANO 2013 - FUNCIONANDO")</f>
      </c>
      <c r="C83" s="4" t="inlineStr">
        <is>
          <t>Não vendido</t>
        </is>
      </c>
      <c r="D83" s="4" t="inlineStr">
        <is>
          <t>1</t>
        </is>
      </c>
      <c r="E83" s="5" t="inlineStr">
        <is>
          <t>12.000,00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=HYPERLINK("https://www.leilaoonline.com.br/lote/detalhe/156881", "168")</f>
      </c>
      <c r="B84" s="4" t="s">
        <f>=HYPERLINK("https://www.leilaoonline.com.br/lote/detalhe/156881", "GAIOLA BOIADEIRA; PARA F1000")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1.000,00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=HYPERLINK("https://www.leilaoonline.com.br/lote/detalhe/156884", "170")</f>
      </c>
      <c r="B85" s="4" t="s">
        <f>=HYPERLINK("https://www.leilaoonline.com.br/lote/detalhe/156884", "GUINCHO PARA TRATOR")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500,00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=HYPERLINK("https://www.leilaoonline.com.br/lote/detalhe/156883", "171")</f>
      </c>
      <c r="B86" s="4" t="s">
        <f>=HYPERLINK("https://www.leilaoonline.com.br/lote/detalhe/156883", "FURADEIRA DE BANCADA")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1.000,00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=HYPERLINK("https://www.leilaoonline.com.br/lote/detalhe/156886", "173")</f>
      </c>
      <c r="B87" s="4" t="s">
        <f>=HYPERLINK("https://www.leilaoonline.com.br/lote/detalhe/156886", "LOTE COM 17 UNIDADES DE FERRAMENTAS; MARCA BELZER (NOVAS)")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1.000,00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=HYPERLINK("https://www.leilaoonline.com.br/lote/detalhe/156888", "174")</f>
      </c>
      <c r="B88" s="4" t="s">
        <f>=HYPERLINK("https://www.leilaoonline.com.br/lote/detalhe/156888", "BROCA PARA CONCRETO; BOSCH SPEED X; SDS MAX; MEDIDAS 35X800X920MM (NOVA)")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=HYPERLINK("https://www.leilaoonline.com.br/lote/detalhe/156889", "175")</f>
      </c>
      <c r="B89" s="4" t="s">
        <f>=HYPERLINK("https://www.leilaoonline.com.br/lote/detalhe/156889", "ROÇADEIRA AGR.; ANO 2001")</f>
      </c>
      <c r="C89" s="4" t="inlineStr">
        <is>
          <t>Não vendido</t>
        </is>
      </c>
      <c r="D89" s="4" t="inlineStr">
        <is>
          <t>15</t>
        </is>
      </c>
      <c r="E89" s="5" t="inlineStr">
        <is>
          <t>8.100,00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=HYPERLINK("https://www.leilaoonline.com.br/lote/detalhe/156887", "176")</f>
      </c>
      <c r="B90" s="4" t="s">
        <f>=HYPERLINK("https://www.leilaoonline.com.br/lote/detalhe/156887", "SERRA DE FITA VERTICAL INDUSTRIAL")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1.000,00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=HYPERLINK("https://www.leilaoonline.com.br/lote/detalhe/156891", "178")</f>
      </c>
      <c r="B91" s="4" t="s">
        <f>=HYPERLINK("https://www.leilaoonline.com.br/lote/detalhe/156891", "BRITADOR DE MANDÍBULA 50/30")</f>
      </c>
      <c r="C91" s="4" t="inlineStr">
        <is>
          <t>Não vendido</t>
        </is>
      </c>
      <c r="D91" s="4" t="inlineStr">
        <is>
          <t>1</t>
        </is>
      </c>
      <c r="E91" s="5" t="inlineStr">
        <is>
          <t>3.500,00</t>
        </is>
      </c>
      <c r="F91" s="4" t="inlineStr">
        <is>
          <t>2500.00</t>
        </is>
      </c>
    </row>
    <row collapsed="false" customFormat="false" customHeight="false" hidden="false" ht="12.1" outlineLevel="0" r="92">
      <c r="A92" s="5" t="s">
        <f>=HYPERLINK("https://www.leilaoonline.com.br/lote/detalhe/156896", "186")</f>
      </c>
      <c r="B92" s="4" t="s">
        <f>=HYPERLINK("https://www.leilaoonline.com.br/lote/detalhe/156896", "SUBSOLADOR 9 HASTES DE CONTROLE REMOTO")</f>
      </c>
      <c r="C92" s="4" t="inlineStr">
        <is>
          <t>Não vendido</t>
        </is>
      </c>
      <c r="D92" s="4" t="inlineStr">
        <is>
          <t>4</t>
        </is>
      </c>
      <c r="E92" s="5" t="inlineStr">
        <is>
          <t>3.500,00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=HYPERLINK("https://www.leilaoonline.com.br/lote/detalhe/156898", "187")</f>
      </c>
      <c r="B93" s="4" t="s">
        <f>=HYPERLINK("https://www.leilaoonline.com.br/lote/detalhe/156898", "4 PNEUS (MEDIDA 600-65-28)")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1.000,00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=HYPERLINK("https://www.leilaoonline.com.br/lote/detalhe/156901", "188")</f>
      </c>
      <c r="B94" s="4" t="s">
        <f>=HYPERLINK("https://www.leilaoonline.com.br/lote/detalhe/156901", "SUBSOLADOR KAMAK; 3 HASTES")</f>
      </c>
      <c r="C94" s="4" t="inlineStr">
        <is>
          <t>Não vendido</t>
        </is>
      </c>
      <c r="D94" s="4" t="inlineStr">
        <is>
          <t>1</t>
        </is>
      </c>
      <c r="E94" s="5" t="inlineStr">
        <is>
          <t>1.000,00</t>
        </is>
      </c>
      <c r="F94" s="4" t="inlineStr">
        <is>
          <t>150.00</t>
        </is>
      </c>
    </row>
    <row collapsed="false" customFormat="false" customHeight="false" hidden="false" ht="12.1" outlineLevel="0" r="95">
      <c r="A95" s="5" t="s">
        <f>=HYPERLINK("https://www.leilaoonline.com.br/lote/detalhe/156902", "190")</f>
      </c>
      <c r="B95" s="4" t="s">
        <f>=HYPERLINK("https://www.leilaoonline.com.br/lote/detalhe/156902", "CONCHA DE HIDRAULICO PARA TRATOR")</f>
      </c>
      <c r="C95" s="4" t="inlineStr">
        <is>
          <t>Não vendido</t>
        </is>
      </c>
      <c r="D95" s="4" t="inlineStr">
        <is>
          <t>2</t>
        </is>
      </c>
      <c r="E95" s="5" t="inlineStr">
        <is>
          <t>1.150,00</t>
        </is>
      </c>
      <c r="F95" s="4" t="inlineStr">
        <is>
          <t>150.00</t>
        </is>
      </c>
    </row>
    <row collapsed="false" customFormat="false" customHeight="false" hidden="false" ht="12.1" outlineLevel="0" r="96">
      <c r="A96" s="5" t="s">
        <f>=HYPERLINK("https://www.leilaoonline.com.br/lote/detalhe/156903", "191")</f>
      </c>
      <c r="B96" s="4" t="s">
        <f>=HYPERLINK("https://www.leilaoonline.com.br/lote/detalhe/156903", "GAIOLA BOIADEIRA (DE MERCEDES BENZ 608)")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1.000,00</t>
        </is>
      </c>
      <c r="F96" s="4" t="inlineStr">
        <is>
          <t>150.00</t>
        </is>
      </c>
    </row>
    <row collapsed="false" customFormat="false" customHeight="false" hidden="false" ht="12.1" outlineLevel="0" r="97">
      <c r="A97" s="5" t="s">
        <f>=HYPERLINK("https://www.leilaoonline.com.br/lote/detalhe/156904", "195")</f>
      </c>
      <c r="B97" s="4" t="s">
        <f>=HYPERLINK("https://www.leilaoonline.com.br/lote/detalhe/156904", "CONTAINER MARÍTIMO DE 6 METROS")</f>
      </c>
      <c r="C97" s="4" t="inlineStr">
        <is>
          <t>Não vendido</t>
        </is>
      </c>
      <c r="D97" s="4" t="inlineStr">
        <is>
          <t>1</t>
        </is>
      </c>
      <c r="E97" s="5" t="inlineStr">
        <is>
          <t>1.000,00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=HYPERLINK("https://www.leilaoonline.com.br/lote/detalhe/156906", "199")</f>
      </c>
      <c r="B98" s="4" t="s">
        <f>=HYPERLINK("https://www.leilaoonline.com.br/lote/detalhe/156906", "PLAINA AGRÍCOLA")</f>
      </c>
      <c r="C98" s="4" t="inlineStr">
        <is>
          <t>Não vendido</t>
        </is>
      </c>
      <c r="D98" s="4" t="inlineStr">
        <is>
          <t>1</t>
        </is>
      </c>
      <c r="E98" s="5" t="inlineStr">
        <is>
          <t>1.000,00</t>
        </is>
      </c>
      <c r="F98" s="4" t="inlineStr">
        <is>
          <t>150.00</t>
        </is>
      </c>
    </row>
    <row collapsed="false" customFormat="false" customHeight="false" hidden="false" ht="12.1" outlineLevel="0" r="99">
      <c r="A99" s="5" t="s">
        <f>=HYPERLINK("https://www.leilaoonline.com.br/lote/detalhe/156905", "201")</f>
      </c>
      <c r="B99" s="4" t="s">
        <f>=HYPERLINK("https://www.leilaoonline.com.br/lote/detalhe/156905", "CONCHA PARA CARREGADEIRA; DE 1.8 METROS DE LARGURA")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1.000,00</t>
        </is>
      </c>
      <c r="F99" s="4" t="inlineStr">
        <is>
          <t>150.00</t>
        </is>
      </c>
    </row>
    <row collapsed="false" customFormat="false" customHeight="false" hidden="false" ht="12.1" outlineLevel="0" r="100">
      <c r="A100" s="5" t="s">
        <f>=HYPERLINK("https://www.leilaoonline.com.br/lote/detalhe/156910", "204")</f>
      </c>
      <c r="B100" s="4" t="s">
        <f>=HYPERLINK("https://www.leilaoonline.com.br/lote/detalhe/156910", "GRADE ARADORA 16X28X270")</f>
      </c>
      <c r="C100" s="4" t="inlineStr">
        <is>
          <t>Não vendido</t>
        </is>
      </c>
      <c r="D100" s="4" t="inlineStr">
        <is>
          <t>12</t>
        </is>
      </c>
      <c r="E100" s="5" t="inlineStr">
        <is>
          <t>12.500,00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=HYPERLINK("https://www.leilaoonline.com.br/lote/detalhe/156908", "300")</f>
      </c>
      <c r="B101" s="4" t="s">
        <f>=HYPERLINK("https://www.leilaoonline.com.br/lote/detalhe/156908", "RACK FURAKAWA RACK ABERTO ENTERPRISE 45U")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100,00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=HYPERLINK("https://www.leilaoonline.com.br/lote/detalhe/156909", "301")</f>
      </c>
      <c r="B102" s="4" t="s">
        <f>=HYPERLINK("https://www.leilaoonline.com.br/lote/detalhe/156909", "AR CONDICIONADO DE JANELA 18.000 BTUS; MARCA SPRINGER; QUENTE E FRIO")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100,00</t>
        </is>
      </c>
      <c r="F10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2026-09-20T20:14:27.00Z</dcterms:created>
  <dc:creator>Tellks Tecnologia</dc:creator>
  <cp:revision>0</cp:revision>
</cp:coreProperties>
</file>