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- MQ PESADAS - CAMINHÕES - AMBULÂNCIA MERCEDES -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03/03/2023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=HYPERLINK("https://www.leilaoonline.com.br/lote/detalhe/166308", "100")</f>
      </c>
      <c r="B11" s="4" t="s">
        <f>=HYPERLINK("https://www.leilaoonline.com.br/lote/detalhe/166308", " CKS-ATI-001-2023 - CAMINHÃO SCANIA, MOD. P420 6X4, ANO 2008. - LOC. CARAJÁS/PA")</f>
      </c>
      <c r="C11" s="4" t="inlineStr">
        <is>
          <t>Vendido</t>
        </is>
      </c>
      <c r="D11" s="4" t="inlineStr">
        <is>
          <t>158</t>
        </is>
      </c>
      <c r="E11" s="5" t="inlineStr">
        <is>
          <t>207.000,00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=HYPERLINK("https://www.leilaoonline.com.br/lote/detalhe/166329", "101")</f>
      </c>
      <c r="B12" s="4" t="s">
        <f>=HYPERLINK("https://www.leilaoonline.com.br/lote/detalhe/166329", " MARI-CS3401-2023 - CAMINHÃO VOLVO 260 4X2R, ANO 2006/2007. - LOC. MARIANA/MG")</f>
      </c>
      <c r="C12" s="4" t="inlineStr">
        <is>
          <t>Vendido</t>
        </is>
      </c>
      <c r="D12" s="4" t="inlineStr">
        <is>
          <t>28</t>
        </is>
      </c>
      <c r="E12" s="5" t="inlineStr">
        <is>
          <t>63.000,00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=HYPERLINK("https://www.leilaoonline.com.br/lote/detalhe/166333", "102")</f>
      </c>
      <c r="B13" s="4" t="s">
        <f>=HYPERLINK("https://www.leilaoonline.com.br/lote/detalhe/166333", " SLS-EQ-033-2022 - PA CARREGADEIRA L120E, ANO 2007. - LOC. SÃO LUÍS/MA")</f>
      </c>
      <c r="C13" s="4" t="inlineStr">
        <is>
          <t>Vendido</t>
        </is>
      </c>
      <c r="D13" s="4" t="inlineStr">
        <is>
          <t>19</t>
        </is>
      </c>
      <c r="E13" s="5" t="inlineStr">
        <is>
          <t>175.000,00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=HYPERLINK("https://www.leilaoonline.com.br/lote/detalhe/166317", "103")</f>
      </c>
      <c r="B14" s="4" t="s">
        <f>=HYPERLINK("https://www.leilaoonline.com.br/lote/detalhe/166317", " SLS-EQ-052-2022 - MINI CARREGADEIRA CATERPILLAR, MOD. 246, ANO 2012. - LOC. SÃO LUÍS/MA")</f>
      </c>
      <c r="C14" s="4" t="inlineStr">
        <is>
          <t>Vendido</t>
        </is>
      </c>
      <c r="D14" s="4" t="inlineStr">
        <is>
          <t>56</t>
        </is>
      </c>
      <c r="E14" s="5" t="inlineStr">
        <is>
          <t>81.000,00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=HYPERLINK("https://www.leilaoonline.com.br/lote/detalhe/166334", "104")</f>
      </c>
      <c r="B15" s="4" t="s">
        <f>=HYPERLINK("https://www.leilaoonline.com.br/lote/detalhe/166334", " ITA-006-2023 - TRATOR DE ESTEIRA CATERPILLAR, MOD. D11R, ANO 2006. - LOC. ITABIRA/MG")</f>
      </c>
      <c r="C15" s="4" t="inlineStr">
        <is>
          <t>Vendido</t>
        </is>
      </c>
      <c r="D15" s="4" t="inlineStr">
        <is>
          <t>99</t>
        </is>
      </c>
      <c r="E15" s="5" t="inlineStr">
        <is>
          <t>350.000,00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=HYPERLINK("https://www.leilaoonline.com.br/lote/detalhe/166320", "105")</f>
      </c>
      <c r="B16" s="4" t="s">
        <f>=HYPERLINK("https://www.leilaoonline.com.br/lote/detalhe/166320", " ITA-080-2022  - AMBULÂNCIA MERCEDES BENZ SPRINTER 415, ANO 2013/2014. - LOC. ITABIRA/MG")</f>
      </c>
      <c r="C16" s="4" t="inlineStr">
        <is>
          <t>Vendido</t>
        </is>
      </c>
      <c r="D16" s="4" t="inlineStr">
        <is>
          <t>18</t>
        </is>
      </c>
      <c r="E16" s="5" t="inlineStr">
        <is>
          <t>67.000,00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=HYPERLINK("https://www.leilaoonline.com.br/lote/detalhe/166327", "106")</f>
      </c>
      <c r="B17" s="4" t="s">
        <f>=HYPERLINK("https://www.leilaoonline.com.br/lote/detalhe/166327", " ITA-082-2022 - AMBULÂNCIA MERCEDES BENZ SPRINTER 415, ANO 2013/2014. - LOC. ITABIRA/MG")</f>
      </c>
      <c r="C17" s="4" t="inlineStr">
        <is>
          <t>Vendido</t>
        </is>
      </c>
      <c r="D17" s="4" t="inlineStr">
        <is>
          <t>15</t>
        </is>
      </c>
      <c r="E17" s="5" t="inlineStr">
        <is>
          <t>64.000,00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=HYPERLINK("https://www.leilaoonline.com.br/lote/detalhe/166311", "107")</f>
      </c>
      <c r="B18" s="4" t="s">
        <f>=HYPERLINK("https://www.leilaoonline.com.br/lote/detalhe/166311", " ITA-016-2023 - MOTOR DIESEL 1215789 CATERPILLAR / REFORMADO . - ITABIRA/MG")</f>
      </c>
      <c r="C18" s="4" t="inlineStr">
        <is>
          <t>Vendido</t>
        </is>
      </c>
      <c r="D18" s="4" t="inlineStr">
        <is>
          <t>2</t>
        </is>
      </c>
      <c r="E18" s="5" t="inlineStr">
        <is>
          <t>102.500,00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=HYPERLINK("https://www.leilaoonline.com.br/lote/detalhe/166336", "108")</f>
      </c>
      <c r="B19" s="4" t="s">
        <f>=HYPERLINK("https://www.leilaoonline.com.br/lote/detalhe/166336", " ITA-017-2023  MOTOR DIESEL 2350300 CATERPILLAR. - LOC. ITABIRA/MG")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100.000,00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=HYPERLINK("https://www.leilaoonline.com.br/lote/detalhe/166330", "109")</f>
      </c>
      <c r="B20" s="4" t="s">
        <f>=HYPERLINK("https://www.leilaoonline.com.br/lote/detalhe/166330", " ITA-018-2023 - MOTOR DIESEL 2350300 CATERPILLAR. - LOC. ITABIRA/MG")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100.000,00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=HYPERLINK("https://www.leilaoonline.com.br/lote/detalhe/166322", "110")</f>
      </c>
      <c r="B21" s="4" t="s">
        <f>=HYPERLINK("https://www.leilaoonline.com.br/lote/detalhe/166322", " ITA-007-2023 - PERFURATRIZ ATLAS COPCO, MOD. ROC D7, ANO 2005. - LOC. ITABIRA/MG")</f>
      </c>
      <c r="C21" s="4" t="inlineStr">
        <is>
          <t>Vendido</t>
        </is>
      </c>
      <c r="D21" s="4" t="inlineStr">
        <is>
          <t>36</t>
        </is>
      </c>
      <c r="E21" s="5" t="inlineStr">
        <is>
          <t>53.000,00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=HYPERLINK("https://www.leilaoonline.com.br/lote/detalhe/166307", "111")</f>
      </c>
      <c r="B22" s="4" t="s">
        <f>=HYPERLINK("https://www.leilaoonline.com.br/lote/detalhe/166307", " ITA-010-2023 - PERFURATRIZ ATLAS COPCO, MOD. T4BH, ANO 2013. - LOC. ITABIRA/MG")</f>
      </c>
      <c r="C22" s="4" t="inlineStr">
        <is>
          <t>Vendido</t>
        </is>
      </c>
      <c r="D22" s="4" t="inlineStr">
        <is>
          <t>5</t>
        </is>
      </c>
      <c r="E22" s="5" t="inlineStr">
        <is>
          <t>131.000,00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=HYPERLINK("https://www.leilaoonline.com.br/lote/detalhe/166332", "112")</f>
      </c>
      <c r="B23" s="4" t="s">
        <f>=HYPERLINK("https://www.leilaoonline.com.br/lote/detalhe/166332", " SSG-001-2023 - PF1002 - PERFURATRIZ ATLAS COPCO, MOD. ECM660, ANO 2007. - LOC. SÃO LUÍS/MA")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=HYPERLINK("https://www.leilaoonline.com.br/lote/detalhe/166312", "113")</f>
      </c>
      <c r="B24" s="4" t="s">
        <f>=HYPERLINK("https://www.leilaoonline.com.br/lote/detalhe/166312", " SLS-EQ-046-2022 - ESCAVADEIRA CATERPILLAR, MOD. EH312D, ANO 2010. - LOC. SÃO LUÍS/MA")</f>
      </c>
      <c r="C24" s="4" t="inlineStr">
        <is>
          <t>Vendido</t>
        </is>
      </c>
      <c r="D24" s="4" t="inlineStr">
        <is>
          <t>11</t>
        </is>
      </c>
      <c r="E24" s="5" t="inlineStr">
        <is>
          <t>122.500,00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=HYPERLINK("https://www.leilaoonline.com.br/lote/detalhe/166323", "114")</f>
      </c>
      <c r="B25" s="4" t="s">
        <f>=HYPERLINK("https://www.leilaoonline.com.br/lote/detalhe/166323", " 082-492-2022 - PORTICO ROLANTE 8T, ANO 2011. - LOC. VITÓRIA/ES")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=HYPERLINK("https://www.leilaoonline.com.br/lote/detalhe/166331", "115")</f>
      </c>
      <c r="B26" s="4" t="s">
        <f>=HYPERLINK("https://www.leilaoonline.com.br/lote/detalhe/166331", " 082-213-2022  - MÁQUINA DE SOLDA CASTOLIN EUTECT, MOD. GSX 450, ANO 2018. - LOC. VITÓRIA/ES")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=HYPERLINK("https://www.leilaoonline.com.br/lote/detalhe/166315", "116")</f>
      </c>
      <c r="B27" s="4" t="s">
        <f>=HYPERLINK("https://www.leilaoonline.com.br/lote/detalhe/166315", " 082-024-2023  - PRENSA HIDRAULICA ENERPAC, MOD. PR5075, ANO 2012. - LOC. VITÓRIA/ES")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=HYPERLINK("https://www.leilaoonline.com.br/lote/detalhe/166318", "117")</f>
      </c>
      <c r="B28" s="4" t="s">
        <f>=HYPERLINK("https://www.leilaoonline.com.br/lote/detalhe/166318", " 082-018-2023 - PLATAFORMA DE CARREGAMENTO JLG, MOD. E450J, ANO 2011/2011. - LOC. VITÓRIA/ES")</f>
      </c>
      <c r="C28" s="4" t="inlineStr">
        <is>
          <t>Não vendido</t>
        </is>
      </c>
      <c r="D28" s="4" t="inlineStr">
        <is>
          <t>85</t>
        </is>
      </c>
      <c r="E28" s="5" t="inlineStr">
        <is>
          <t>153.000,00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=HYPERLINK("https://www.leilaoonline.com.br/lote/detalhe/166314", "118")</f>
      </c>
      <c r="B29" s="4" t="s">
        <f>=HYPERLINK("https://www.leilaoonline.com.br/lote/detalhe/166314", " 082-016-2023 - IMPLEMENTO ULTRA VACUO SIBRAVAC; MOD. SUV-250, ANO 2020. - LOC. VITÓRIA/ES")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=HYPERLINK("https://www.leilaoonline.com.br/lote/detalhe/166309", "119")</f>
      </c>
      <c r="B30" s="4" t="s">
        <f>=HYPERLINK("https://www.leilaoonline.com.br/lote/detalhe/166309", " ACA-EQ-009-2022 - ESTUFA PARA ESTERELIZAÇÃO E SECAGEM BIOSAN; MOD. X2 30, ANO 2009. - LOC. AÇAILÂNDIA/MA")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=HYPERLINK("https://www.leilaoonline.com.br/lote/detalhe/166335", "120")</f>
      </c>
      <c r="B31" s="4" t="s">
        <f>=HYPERLINK("https://www.leilaoonline.com.br/lote/detalhe/166335", " ACA-EQ-010-2022 - BETONEIRA PROFISSIONAL 600L, MOD. AUTO CARREGÁVEL, ANO 2017. - LOC. VITÓRIA/ES")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=HYPERLINK("https://www.leilaoonline.com.br/lote/detalhe/166337", "121")</f>
      </c>
      <c r="B32" s="4" t="s">
        <f>=HYPERLINK("https://www.leilaoonline.com.br/lote/detalhe/166337", " BAO-002-2023 - 1 PONTE ROLANTE BIVIGA 15T. - LOC. RIO PARACICABA/MG")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150.000,00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=HYPERLINK("https://www.leilaoonline.com.br/lote/detalhe/166328", "122")</f>
      </c>
      <c r="B33" s="4" t="s">
        <f>=HYPERLINK("https://www.leilaoonline.com.br/lote/detalhe/166328", " BRU-010-2022 - MOTOSERRA. - LOC. SÃO GONÇALO/MG")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1.400,00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=HYPERLINK("https://www.leilaoonline.com.br/lote/detalhe/166326", "123")</f>
      </c>
      <c r="B34" s="4" t="s">
        <f>=HYPERLINK("https://www.leilaoonline.com.br/lote/detalhe/166326", " CKS-ATI-004-2023 - EXTRATOR EX_1130KN_01 SEPARADOR ELETROMAGNETICO BIG MOE SER-800/03M IMBRAS, ANO 2013. - LOC. CARAJÁS/PA")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=HYPERLINK("https://www.leilaoonline.com.br/lote/detalhe/166316", "124")</f>
      </c>
      <c r="B35" s="4" t="s">
        <f>=HYPERLINK("https://www.leilaoonline.com.br/lote/detalhe/166316", " ITA-002-2023 - TANQUE DE OLEO CARROCERIA 6000L. - LOC. ITABIRA/MG")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=HYPERLINK("https://www.leilaoonline.com.br/lote/detalhe/166325", "125")</f>
      </c>
      <c r="B36" s="4" t="s">
        <f>=HYPERLINK("https://www.leilaoonline.com.br/lote/detalhe/166325", " ITA-070-2022 - PRANCHA HERCULES, MOD. TR 200MT, ANO 2004. - LOC. ITABIRA/MG")</f>
      </c>
      <c r="C36" s="4" t="inlineStr">
        <is>
          <t>Não vendido</t>
        </is>
      </c>
      <c r="D36" s="4" t="inlineStr">
        <is>
          <t>19</t>
        </is>
      </c>
      <c r="E36" s="5" t="inlineStr">
        <is>
          <t>56.000,00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=HYPERLINK("https://www.leilaoonline.com.br/lote/detalhe/166313", "126")</f>
      </c>
      <c r="B37" s="4" t="s">
        <f>=HYPERLINK("https://www.leilaoonline.com.br/lote/detalhe/166313", " MRB-EQ-001-2023 - 2 GERADORES, GMP, GEP75, PERKINS. ANO 2005, MODELO GTA, MARCA WEG. - LOC. MARABÁ/PA")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=HYPERLINK("https://www.leilaoonline.com.br/lote/detalhe/166321", "127")</f>
      </c>
      <c r="B38" s="4" t="s">
        <f>=HYPERLINK("https://www.leilaoonline.com.br/lote/detalhe/166321", " SLB-004-2023 - FURADEIRA FRESADORA. - LOC. MARABÁ/PA")</f>
      </c>
      <c r="C38" s="4" t="inlineStr">
        <is>
          <t>Não vendido</t>
        </is>
      </c>
      <c r="D38" s="4" t="inlineStr">
        <is>
          <t>15</t>
        </is>
      </c>
      <c r="E38" s="5" t="inlineStr">
        <is>
          <t>4.750,00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=HYPERLINK("https://www.leilaoonline.com.br/lote/detalhe/166324", "128")</f>
      </c>
      <c r="B39" s="4" t="s">
        <f>=HYPERLINK("https://www.leilaoonline.com.br/lote/detalhe/166324", " SLS-EQ-001-2023 - VAGAO BAGAGEIRO SMR-104901-1 - LOC. SÃO LUÍS/MA")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=HYPERLINK("https://www.leilaoonline.com.br/lote/detalhe/166319", "129")</f>
      </c>
      <c r="B40" s="4" t="s">
        <f>=HYPERLINK("https://www.leilaoonline.com.br/lote/detalhe/166319", " SLS-EQ-003-2023 - PLATAFORMA ELEVATÓRIA GENIE, MOD. Z-30/20N, ANO 2010. - LOC. SÃO LUIS/MA")</f>
      </c>
      <c r="C40" s="4" t="inlineStr">
        <is>
          <t>Vendido</t>
        </is>
      </c>
      <c r="D40" s="4" t="inlineStr">
        <is>
          <t>50</t>
        </is>
      </c>
      <c r="E40" s="5" t="inlineStr">
        <is>
          <t>99.000,00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=HYPERLINK("https://www.leilaoonline.com.br/lote/detalhe/166310", "130")</f>
      </c>
      <c r="B41" s="4" t="s">
        <f>=HYPERLINK("https://www.leilaoonline.com.br/lote/detalhe/166310", " SLS-EQ-011-2022  - 2 COMPRESSORES; AS20T, KAESER. - LOC. SÃO LUÍS/MA")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=HYPERLINK("https://www.leilaoonline.com.br/lote/detalhe/166354", "131")</f>
      </c>
      <c r="B42" s="4" t="s">
        <f>=HYPERLINK("https://www.leilaoonline.com.br/lote/detalhe/166354", " ITA-020-2023 - APROX. 25 ITENS. - MOTOR COMBUST DIES 6CILIND 339HP; TRANSMISSÃO 22559 VOLVO; REDUTOR 90017817 LIEBHERR; E OUTROS, VEJA DESCRITIVO DE ITENS. - LOC. ITABIRA/MG")</f>
      </c>
      <c r="C42" s="4" t="inlineStr">
        <is>
          <t>Vendido</t>
        </is>
      </c>
      <c r="D42" s="4" t="inlineStr">
        <is>
          <t>87</t>
        </is>
      </c>
      <c r="E42" s="5" t="inlineStr">
        <is>
          <t>502.000,00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=HYPERLINK("https://www.leilaoonline.com.br/lote/detalhe/166348", "132")</f>
      </c>
      <c r="B43" s="4" t="s">
        <f>=HYPERLINK("https://www.leilaoonline.com.br/lote/detalhe/166348", " CPBS-023-2022 -  EXTRATOR SUCATA SE-7815 SC-1 INBRAS. - LOC. ITAGUAI - PORTO DE SEPETIBA")</f>
      </c>
      <c r="C43" s="4" t="inlineStr">
        <is>
          <t>Vendido</t>
        </is>
      </c>
      <c r="D43" s="4" t="inlineStr">
        <is>
          <t>1</t>
        </is>
      </c>
      <c r="E43" s="5" t="inlineStr">
        <is>
          <t>30.000,00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=HYPERLINK("https://www.leilaoonline.com.br/lote/detalhe/166272", "150")</f>
      </c>
      <c r="B44" s="4" t="s">
        <f>=HYPERLINK("https://www.leilaoonline.com.br/lote/detalhe/166272", " 082-005-2023 - APROX. 16 ITENS, MOTOR, ENGRENAGEM , VALVULAS E OUTROS - VEJA DESCRITIVO DE ITENS , LOC. Vitória / ES")</f>
      </c>
      <c r="C44" s="4" t="inlineStr">
        <is>
          <t>Vendido</t>
        </is>
      </c>
      <c r="D44" s="4" t="inlineStr">
        <is>
          <t>10</t>
        </is>
      </c>
      <c r="E44" s="5" t="inlineStr">
        <is>
          <t>1.400,00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=HYPERLINK("https://www.leilaoonline.com.br/lote/detalhe/166260", "151")</f>
      </c>
      <c r="B45" s="4" t="s">
        <f>=HYPERLINK("https://www.leilaoonline.com.br/lote/detalhe/166260", " 082-007-2023 -12 ROLOS TRANSP. DIVERSOS, VEJA DESCRITIVO DE ITENS - LOC. VITORIA/ES")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=HYPERLINK("https://www.leilaoonline.com.br/lote/detalhe/166264", "152")</f>
      </c>
      <c r="B46" s="4" t="s">
        <f>=HYPERLINK("https://www.leilaoonline.com.br/lote/detalhe/166264", " 082-010-2023- 47 ITENS, TAMPA, ELETRODO SOLDA, ROLO TRANS., VEJA DESCRITIVO DE ITENS, LOC. Vitória / ES")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=HYPERLINK("https://www.leilaoonline.com.br/lote/detalhe/166263", "153")</f>
      </c>
      <c r="B47" s="4" t="s">
        <f>=HYPERLINK("https://www.leilaoonline.com.br/lote/detalhe/166263", " 082-012-2023- 01 ENGRENAGEM HELICOIDAL, DARIMEC; VAN DER WEGE, LOC. VITORIA/ES")</f>
      </c>
      <c r="C47" s="4" t="inlineStr">
        <is>
          <t>Não vendido</t>
        </is>
      </c>
      <c r="D47" s="4" t="inlineStr">
        <is>
          <t>30</t>
        </is>
      </c>
      <c r="E47" s="5" t="inlineStr">
        <is>
          <t>3.600,00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=HYPERLINK("https://www.leilaoonline.com.br/lote/detalhe/166269", "154")</f>
      </c>
      <c r="B48" s="4" t="s">
        <f>=HYPERLINK("https://www.leilaoonline.com.br/lote/detalhe/166269", " 082-014-2023 - 26 ITENS, PINHÃO, BOMBA, ISOLADOR E OUTROS, VEJA DESCRITIVO DE ITENS, LOC. Vitória / ES")</f>
      </c>
      <c r="C48" s="4" t="inlineStr">
        <is>
          <t>Vendido</t>
        </is>
      </c>
      <c r="D48" s="4" t="inlineStr">
        <is>
          <t>303</t>
        </is>
      </c>
      <c r="E48" s="5" t="inlineStr">
        <is>
          <t>33.200,00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=HYPERLINK("https://www.leilaoonline.com.br/lote/detalhe/166271", "155")</f>
      </c>
      <c r="B49" s="4" t="s">
        <f>=HYPERLINK("https://www.leilaoonline.com.br/lote/detalhe/166271", " 082-030-2023- 68 ITENS, MOLAS , MANGUEIRAS, VEJA DESCRITIVO DE ITENS, LOC. VITORIA/ES")</f>
      </c>
      <c r="C49" s="4" t="inlineStr">
        <is>
          <t>Vendido</t>
        </is>
      </c>
      <c r="D49" s="4" t="inlineStr">
        <is>
          <t>2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=HYPERLINK("https://www.leilaoonline.com.br/lote/detalhe/166262", "156")</f>
      </c>
      <c r="B50" s="4" t="s">
        <f>=HYPERLINK("https://www.leilaoonline.com.br/lote/detalhe/166262", " 082-032-2023- 416 ITENS, MODULOS, MOTOR CORRENTE, PINOS E OUTROS, VEJA DESCRITIVO DE ITENS, LOC. VITORIA/ES")</f>
      </c>
      <c r="C50" s="4" t="inlineStr">
        <is>
          <t>Vendido</t>
        </is>
      </c>
      <c r="D50" s="4" t="inlineStr">
        <is>
          <t>14</t>
        </is>
      </c>
      <c r="E50" s="5" t="inlineStr">
        <is>
          <t>2.500,00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=HYPERLINK("https://www.leilaoonline.com.br/lote/detalhe/166270", "157")</f>
      </c>
      <c r="B51" s="4" t="s">
        <f>=HYPERLINK("https://www.leilaoonline.com.br/lote/detalhe/166270", " 082-034-2023 - 10663 ITENS, DISJUNTORES, PARAFUSOS, CAIXA ROLAMENTO E OUTROS, VEJA DESCRITIVO DE ITENS, LOC. VITORIA/ES")</f>
      </c>
      <c r="C51" s="4" t="inlineStr">
        <is>
          <t>Vendido</t>
        </is>
      </c>
      <c r="D51" s="4" t="inlineStr">
        <is>
          <t>46</t>
        </is>
      </c>
      <c r="E51" s="5" t="inlineStr">
        <is>
          <t>8.100,00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=HYPERLINK("https://www.leilaoonline.com.br/lote/detalhe/166268", "158")</f>
      </c>
      <c r="B52" s="4" t="s">
        <f>=HYPERLINK("https://www.leilaoonline.com.br/lote/detalhe/166268", " 082-035-2023 -202 ITENS, PARAFUSOS, PINOS COMPONENTES, TUBOS E OUTROS, VEJA DESCRITIVO DE ITENS, LOC. VITORIA/ES")</f>
      </c>
      <c r="C52" s="4" t="inlineStr">
        <is>
          <t>Vendido</t>
        </is>
      </c>
      <c r="D52" s="4" t="inlineStr">
        <is>
          <t>9</t>
        </is>
      </c>
      <c r="E52" s="5" t="inlineStr">
        <is>
          <t>1.500,00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=HYPERLINK("https://www.leilaoonline.com.br/lote/detalhe/166273", "159")</f>
      </c>
      <c r="B53" s="4" t="s">
        <f>=HYPERLINK("https://www.leilaoonline.com.br/lote/detalhe/166273", " 082-036-2023- 24 TAMPAS COMPONENTES, VEJA DESCRITIVO DE ITENS, LOC. VITORIA/ES")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=HYPERLINK("https://www.leilaoonline.com.br/lote/detalhe/166266", "160")</f>
      </c>
      <c r="B54" s="4" t="s">
        <f>=HYPERLINK("https://www.leilaoonline.com.br/lote/detalhe/166266", " 082-039-2023 - 10 ITENS , PLATE E CAIXA COMPONENTE, VEJA DESCRITIVO DE ITENS, LOC. VITORIA/ES")</f>
      </c>
      <c r="C54" s="4" t="inlineStr">
        <is>
          <t>Vendido</t>
        </is>
      </c>
      <c r="D54" s="4" t="inlineStr">
        <is>
          <t>8</t>
        </is>
      </c>
      <c r="E54" s="5" t="inlineStr">
        <is>
          <t>1.200,00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=HYPERLINK("https://www.leilaoonline.com.br/lote/detalhe/166261", "161")</f>
      </c>
      <c r="B55" s="4" t="s">
        <f>=HYPERLINK("https://www.leilaoonline.com.br/lote/detalhe/166261", " 082-042-2023- APROX.117 ITENS, RASPADOR, VALVULA, BUCHAS E OUTROS, VEJA DESCRITIVO DE ITENS, LOC. VITORIA/ES")</f>
      </c>
      <c r="C55" s="4" t="inlineStr">
        <is>
          <t>Vendido</t>
        </is>
      </c>
      <c r="D55" s="4" t="inlineStr">
        <is>
          <t>22</t>
        </is>
      </c>
      <c r="E55" s="5" t="inlineStr">
        <is>
          <t>4.182,00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=HYPERLINK("https://www.leilaoonline.com.br/lote/detalhe/166265", "162")</f>
      </c>
      <c r="B56" s="4" t="s">
        <f>=HYPERLINK("https://www.leilaoonline.com.br/lote/detalhe/166265", " 082-043-2023 - APROX. 16.672 ITENS - BOMBAS COMPONENTES, PORCAS, LAMPADAS E OUTROS, VEJA DESCRITIVO DE ITENS, LOC. VITORIA/ES")</f>
      </c>
      <c r="C56" s="4" t="inlineStr">
        <is>
          <t>Vendido</t>
        </is>
      </c>
      <c r="D56" s="4" t="inlineStr">
        <is>
          <t>35</t>
        </is>
      </c>
      <c r="E56" s="5" t="inlineStr">
        <is>
          <t>5.500,00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=HYPERLINK("https://www.leilaoonline.com.br/lote/detalhe/166267", "163")</f>
      </c>
      <c r="B57" s="4" t="s">
        <f>=HYPERLINK("https://www.leilaoonline.com.br/lote/detalhe/166267", " 082-529-2022- APROX.1.700 ITENS, ARRUELA, ROTULA, ABRAÇADEIRA, ADESIVO E OUTROS, VEJA DESCRITIVO DE ITENS, LOC. VITORIA/ES")</f>
      </c>
      <c r="C57" s="4" t="inlineStr">
        <is>
          <t>Vendido</t>
        </is>
      </c>
      <c r="D57" s="4" t="inlineStr">
        <is>
          <t>19</t>
        </is>
      </c>
      <c r="E57" s="5" t="inlineStr">
        <is>
          <t>2.300,00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=HYPERLINK("https://www.leilaoonline.com.br/lote/detalhe/166339", "164")</f>
      </c>
      <c r="B58" s="4" t="s">
        <f>=HYPERLINK("https://www.leilaoonline.com.br/lote/detalhe/166339", " CD-002-2023 - APROX. 317 ITENS. - CAVILHA 1047006 CATERPILLAR; ANEL 950927 CATERPILLAR; PARAFUSO 1771449 CATERPILLAR, E OUTROS, VEJA DESCRITIVO DE ITENS. - LOC. BARÃO DE COCAIS/MG")</f>
      </c>
      <c r="C58" s="4" t="inlineStr">
        <is>
          <t>Vendido</t>
        </is>
      </c>
      <c r="D58" s="4" t="inlineStr">
        <is>
          <t>6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=HYPERLINK("https://www.leilaoonline.com.br/lote/detalhe/166358", "165")</f>
      </c>
      <c r="B59" s="4" t="s">
        <f>=HYPERLINK("https://www.leilaoonline.com.br/lote/detalhe/166358", " CD-004-2023 - APROX. 118 ITENS. - ANEL COMPONENTE. 6J2797 CATERPILLAR; MANGUEIRA 2664227 CATERPILLAR; RODAS DENTADAS PARTES, E OUTROS VEJA DESCRITIVO DE ITENS. - LOC. BARÃO DE COCAIS/MG")</f>
      </c>
      <c r="C59" s="4" t="inlineStr">
        <is>
          <t>Vendido</t>
        </is>
      </c>
      <c r="D59" s="4" t="inlineStr">
        <is>
          <t>17</t>
        </is>
      </c>
      <c r="E59" s="5" t="inlineStr">
        <is>
          <t>2.100,00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=HYPERLINK("https://www.leilaoonline.com.br/lote/detalhe/166357", "166")</f>
      </c>
      <c r="B60" s="4" t="s">
        <f>=HYPERLINK("https://www.leilaoonline.com.br/lote/detalhe/166357", " CD-005-2023 - APROX. 180 ITENS. - BALL BEARING; O RING 07000-15455 KOMATSU; VEDAC 195-09-18520 CUMMINS, E OUTROS, VEJA DESCRITIVO DE ITENS. - LOC. BARÃO DE COCAIS/MG")</f>
      </c>
      <c r="C60" s="4" t="inlineStr">
        <is>
          <t>Vendido</t>
        </is>
      </c>
      <c r="D60" s="4" t="inlineStr">
        <is>
          <t>4</t>
        </is>
      </c>
      <c r="E60" s="5" t="inlineStr">
        <is>
          <t>800,00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=HYPERLINK("https://www.leilaoonline.com.br/lote/detalhe/166360", "167")</f>
      </c>
      <c r="B61" s="4" t="s">
        <f>=HYPERLINK("https://www.leilaoonline.com.br/lote/detalhe/166360", " CD-007-2023 - APROX. 117 ITENS. - FILTRO FLUIDO OLEO LUBRIF 5MIC - Donal; JUNTA; VEDAÇÃO; E OUTROS, VEJA DESCRITIVO DE ITENS. - LOC.  BARÃO DE COCAIS/MG")</f>
      </c>
      <c r="C61" s="4" t="inlineStr">
        <is>
          <t>Vendido</t>
        </is>
      </c>
      <c r="D61" s="4" t="inlineStr">
        <is>
          <t>7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=HYPERLINK("https://www.leilaoonline.com.br/lote/detalhe/166359", "168")</f>
      </c>
      <c r="B62" s="4" t="s">
        <f>=HYPERLINK("https://www.leilaoonline.com.br/lote/detalhe/166359", " CD-092-2022 - APROX. 306 ITENS. - CALCO 8X0148 CATERPILLAR; UNIAO 6240-11-5550 KOMATSU; VALVE SEAT. E OUTROS, VEJA DESCRITIVO DE ITENS.- LOC. BARÃO DE COCAIS/MG")</f>
      </c>
      <c r="C62" s="4" t="inlineStr">
        <is>
          <t>Vendido</t>
        </is>
      </c>
      <c r="D62" s="4" t="inlineStr">
        <is>
          <t>18</t>
        </is>
      </c>
      <c r="E62" s="5" t="inlineStr">
        <is>
          <t>2.300,00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=HYPERLINK("https://www.leilaoonline.com.br/lote/detalhe/166352", "169")</f>
      </c>
      <c r="B63" s="4" t="s">
        <f>=HYPERLINK("https://www.leilaoonline.com.br/lote/detalhe/166352", " CD-316-2023 - APROX. 805 ITENS. - CALCO COMPONENTE. 6G2992 CATERPILLAR; MANGUEIRA 8R1033 CATERPILLAR; RETENTOR 336033 CATERPILLAR. - LOC. BARÃO DE COCAIS/MG")</f>
      </c>
      <c r="C63" s="4" t="inlineStr">
        <is>
          <t>Vendido</t>
        </is>
      </c>
      <c r="D63" s="4" t="inlineStr">
        <is>
          <t>6</t>
        </is>
      </c>
      <c r="E63" s="5" t="inlineStr">
        <is>
          <t>1.200,00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=HYPERLINK("https://www.leilaoonline.com.br/lote/detalhe/166342", "170")</f>
      </c>
      <c r="B64" s="4" t="s">
        <f>=HYPERLINK("https://www.leilaoonline.com.br/lote/detalhe/166342", " CD-318-2023 - APROX. 526 ITENS. - JUNTA 7N5080 CATERPILLAR; CONECTOR 7W2122 CATERPILLAR; RETENTOR 7X4778 CATERPILLAR; EOUTROS, VEJA DESCRITIVO DE ITENS. - LOC. BARÃO DE COCAIS/MG")</f>
      </c>
      <c r="C64" s="4" t="inlineStr">
        <is>
          <t>Vendido</t>
        </is>
      </c>
      <c r="D64" s="4" t="inlineStr">
        <is>
          <t>12</t>
        </is>
      </c>
      <c r="E64" s="5" t="inlineStr">
        <is>
          <t>2.000,00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=HYPERLINK("https://www.leilaoonline.com.br/lote/detalhe/166362", "171")</f>
      </c>
      <c r="B65" s="4" t="s">
        <f>=HYPERLINK("https://www.leilaoonline.com.br/lote/detalhe/166362", " CKS-ZIP-003-2023 - APROX. 198 ITENS. - LAMPADA 2085021 CATERPILLAR; MANCAL 2285620 CATERPILLAR; GARFO 1767289 CATERPILLAR; E OUTROS, VEJA DESCRITIVO DE ITENS. - LOC. PARAUAPEBAS/PA")</f>
      </c>
      <c r="C65" s="4" t="inlineStr">
        <is>
          <t>Vendido</t>
        </is>
      </c>
      <c r="D65" s="4" t="inlineStr">
        <is>
          <t>4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=HYPERLINK("https://www.leilaoonline.com.br/lote/detalhe/166344", "172")</f>
      </c>
      <c r="B66" s="4" t="s">
        <f>=HYPERLINK("https://www.leilaoonline.com.br/lote/detalhe/166344", " CPBS-002-2023 - 4 MAÇARICOS CORTE MANUAL 300MM. - LOC. ITAGUAI - PORTO DE SEPETIBA")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=HYPERLINK("https://www.leilaoonline.com.br/lote/detalhe/166338", "173")</f>
      </c>
      <c r="B67" s="4" t="s">
        <f>=HYPERLINK("https://www.leilaoonline.com.br/lote/detalhe/166338", " CPBS-003-2023 - APROX. 16 ITENS. - MANCAIS SEM ROLAMENTOS BRONZES OUTROS; CORREIA EXTRATOR TE1 INBRAS 2I-980179-13; PRESILHA TAMPA LEITO P/CABO; TIPO LEITO; E OUTROS, VEJA DESCRITIVO DE ITENS. - LOC. ITAGUAI - PORTO DE SEPETIBA")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=HYPERLINK("https://www.leilaoonline.com.br/lote/detalhe/166349", "174")</f>
      </c>
      <c r="B68" s="4" t="s">
        <f>=HYPERLINK("https://www.leilaoonline.com.br/lote/detalhe/166349", " GOV-003-2023 - MESA DE TOTO MODELO ATLETICO MG X CRUZEIRO FA / TACOLANCIA / FABRICAÇÃO 2009. - LOC. GOVERNADOR VALADARES/MG")</f>
      </c>
      <c r="C68" s="4" t="inlineStr">
        <is>
          <t>Vendido</t>
        </is>
      </c>
      <c r="D68" s="4" t="inlineStr">
        <is>
          <t>2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=HYPERLINK("https://www.leilaoonline.com.br/lote/detalhe/166351", "175")</f>
      </c>
      <c r="B69" s="4" t="s">
        <f>=HYPERLINK("https://www.leilaoonline.com.br/lote/detalhe/166351", " GOV-004-2023 - APROX. 487 DISCOS DE CORTE 355,6MM ALO2 NORTON SAINT GO. - LOC. GOVERNADOR VALADARES/MG")</f>
      </c>
      <c r="C69" s="4" t="inlineStr">
        <is>
          <t>Vendido</t>
        </is>
      </c>
      <c r="D69" s="4" t="inlineStr">
        <is>
          <t>8</t>
        </is>
      </c>
      <c r="E69" s="5" t="inlineStr">
        <is>
          <t>1.200,00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=HYPERLINK("https://www.leilaoonline.com.br/lote/detalhe/166347", "176")</f>
      </c>
      <c r="B70" s="4" t="s">
        <f>=HYPERLINK("https://www.leilaoonline.com.br/lote/detalhe/166347", " GOV-005-2023 - 5 LAMPADAS FAROL P/VEICULO ;TIPO BI-IODO;;CA H4. - LOC. GOVERNADOR VALADARES/MG")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=HYPERLINK("https://www.leilaoonline.com.br/lote/detalhe/166363", "177")</f>
      </c>
      <c r="B71" s="4" t="s">
        <f>=HYPERLINK("https://www.leilaoonline.com.br/lote/detalhe/166363", " ITA-011-2023 - APROX. 181 ITENS. - MOLA 8J6704 CATERPILLAR; ELEMENTO FILTR 67731166 INGERSOLL RAND; FUSIVEL NH; E OUTROS, VEJA DESCRITIVO DE ITENS.- LOC. ITABIRA/MG")</f>
      </c>
      <c r="C71" s="4" t="inlineStr">
        <is>
          <t>Não vendido</t>
        </is>
      </c>
      <c r="D71" s="4" t="inlineStr">
        <is>
          <t>58</t>
        </is>
      </c>
      <c r="E71" s="5" t="inlineStr">
        <is>
          <t>7.000,00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=HYPERLINK("https://www.leilaoonline.com.br/lote/detalhe/166343", "178")</f>
      </c>
      <c r="B72" s="4" t="s">
        <f>=HYPERLINK("https://www.leilaoonline.com.br/lote/detalhe/166343", " JGD-002-2023 - 2 TAMPAS CATERPILLAR; 2 PARAFUSOS CATERPILLAR; 1 MANGUEIRA HENNINGS. - LOC. BRUMADINHO/MG")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=HYPERLINK("https://www.leilaoonline.com.br/lote/detalhe/166355", "179")</f>
      </c>
      <c r="B73" s="4" t="s">
        <f>=HYPERLINK("https://www.leilaoonline.com.br/lote/detalhe/166355", " MRB-EQ-002-2023 - PALETEIRA TRANSPALETE HIDRAULICO 530MM TM2000B SP ANO 2017; 2 BALANÇAS DIVERSAS; VEJA DESCRITIVO DE ITENS. - LOC. MARABÁ/PA")</f>
      </c>
      <c r="C73" s="4" t="inlineStr">
        <is>
          <t>Vendido</t>
        </is>
      </c>
      <c r="D73" s="4" t="inlineStr">
        <is>
          <t>12</t>
        </is>
      </c>
      <c r="E73" s="5" t="inlineStr">
        <is>
          <t>1.600,00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=HYPERLINK("https://www.leilaoonline.com.br/lote/detalhe/166364", "180")</f>
      </c>
      <c r="B74" s="4" t="s">
        <f>=HYPERLINK("https://www.leilaoonline.com.br/lote/detalhe/166364", " MRB-MRO-001-2023 - APROX. 1.009 ITENS. - ROTULA GE60FO2RS PLASSER; LAMPADA INCANDESCENTE;BULBO DIFUSO; CA;  EOUTROS, VEJA DESCRITIVO DE ITENS. -LOC. MARABÁ/PA")</f>
      </c>
      <c r="C74" s="4" t="inlineStr">
        <is>
          <t>Vendido</t>
        </is>
      </c>
      <c r="D74" s="4" t="inlineStr">
        <is>
          <t>7</t>
        </is>
      </c>
      <c r="E74" s="5" t="inlineStr">
        <is>
          <t>1.100,00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=HYPERLINK("https://www.leilaoonline.com.br/lote/detalhe/166361", "181")</f>
      </c>
      <c r="B75" s="4" t="s">
        <f>=HYPERLINK("https://www.leilaoonline.com.br/lote/detalhe/166361", " MUT-004-2023 - APROX. 183 ITENS. -  ADAPTADOR 5T8041 CATERPILLAR; GAXETA 2A3398 WAS; ANEL 3144129 CATERPILLAR; E OUTROS, VEJA DESCRTIVO DE ITENS. - LOC. NOVA LIMA/MG")</f>
      </c>
      <c r="C75" s="4" t="inlineStr">
        <is>
          <t>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=HYPERLINK("https://www.leilaoonline.com.br/lote/detalhe/166345", "182")</f>
      </c>
      <c r="B76" s="4" t="s">
        <f>=HYPERLINK("https://www.leilaoonline.com.br/lote/detalhe/166345", " MUT-005-2023 - APROX. 189 ITENS. - ESPAÇADOR DE GUIA DE ESTEIRA; TROCADOR CALOR 1330125 CATERPILLAR; PARAFUSO SEXTAVADO;  E OUTROS, VEJA DESCRITIVO DE ITENS. - LOC. NOVA LIMA/MG")</f>
      </c>
      <c r="C76" s="4" t="inlineStr">
        <is>
          <t>Não vendido</t>
        </is>
      </c>
      <c r="D76" s="4" t="inlineStr">
        <is>
          <t>8</t>
        </is>
      </c>
      <c r="E76" s="5" t="inlineStr">
        <is>
          <t>1.200,00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=HYPERLINK("https://www.leilaoonline.com.br/lote/detalhe/166353", "183")</f>
      </c>
      <c r="B77" s="4" t="s">
        <f>=HYPERLINK("https://www.leilaoonline.com.br/lote/detalhe/166353", " MUT-006-2023 - APROX. 32 ITENS. - REVESTIMENTO BOJO; EIXO CARDAN 53164657501 METSO; LAMINA DE RASPADOR LINK LK300/7 PEÇAS; E OUTROS, VEJA DESCRITIVO DE ITENS. - LOC. NOVA LIMA/MG")</f>
      </c>
      <c r="C77" s="4" t="inlineStr">
        <is>
          <t>Vendido</t>
        </is>
      </c>
      <c r="D77" s="4" t="inlineStr">
        <is>
          <t>31</t>
        </is>
      </c>
      <c r="E77" s="5" t="inlineStr">
        <is>
          <t>16.000,00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=HYPERLINK("https://www.leilaoonline.com.br/lote/detalhe/166356", "184")</f>
      </c>
      <c r="B78" s="4" t="s">
        <f>=HYPERLINK("https://www.leilaoonline.com.br/lote/detalhe/166356", " MUT-007-2023 - APROX. 52 ITENS. - CAVALETE AUTO ALINHANTE; POLIA USINA CMT; CAVALETE CTR-048 IMA; E OUTROS, VEJA DESCRITVO DE ITENS. - LOC. NOVA LIMA/MG")</f>
      </c>
      <c r="C78" s="4" t="inlineStr">
        <is>
          <t>Vendido</t>
        </is>
      </c>
      <c r="D78" s="4" t="inlineStr">
        <is>
          <t>4</t>
        </is>
      </c>
      <c r="E78" s="5" t="inlineStr">
        <is>
          <t>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=HYPERLINK("https://www.leilaoonline.com.br/lote/detalhe/166341", "185")</f>
      </c>
      <c r="B79" s="4" t="s">
        <f>=HYPERLINK("https://www.leilaoonline.com.br/lote/detalhe/166341", " MUT-011-2023 - APROX. 3.506 ITENS. - ROLAMENTO ESFERAS 6208 SKF; FUSIVEL DIAZED 2A 500V IEC 609472; ROL ESF 6312-2Z SKF; E OUTROS, VEJA DESCRITIVO DE ITENS. - LOC. NOVA LIMA/MG")</f>
      </c>
      <c r="C79" s="4" t="inlineStr">
        <is>
          <t>Vendido</t>
        </is>
      </c>
      <c r="D79" s="4" t="inlineStr">
        <is>
          <t>2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=HYPERLINK("https://www.leilaoonline.com.br/lote/detalhe/166340", "186")</f>
      </c>
      <c r="B80" s="4" t="s">
        <f>=HYPERLINK("https://www.leilaoonline.com.br/lote/detalhe/166340", " OIA-002-2023 - APROX. 1.229 ITENS. - ROLAMENTO 22213 E12; PARAFUSO CABEÇA SEXTAVADO INOS TOTA; ARRUELA ISOLANTE 30 X 17 X 5; E OUTROS, VEJA DESCRITIVO DE ITENS. - LOC. OURILÂNDIA DO NORTE/PA")</f>
      </c>
      <c r="C80" s="4" t="inlineStr">
        <is>
          <t>Não vendido</t>
        </is>
      </c>
      <c r="D80" s="4" t="inlineStr">
        <is>
          <t>18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=HYPERLINK("https://www.leilaoonline.com.br/lote/detalhe/166350", "187")</f>
      </c>
      <c r="B81" s="4" t="s">
        <f>=HYPERLINK("https://www.leilaoonline.com.br/lote/detalhe/166350", " PIC-392-2023  - APROX. 285 ITENS. - PARAFUSO 8T4780 CATERPILLAR; ARRUELA 9P8217 CATERPILLAR; SUPORTE 1030883 CATERPILLAR; E OUTROS, VEJA DESCRITIVO DE ITENS. - LOC. ITABIRITO/MG")</f>
      </c>
      <c r="C81" s="4" t="inlineStr">
        <is>
          <t>Vendido</t>
        </is>
      </c>
      <c r="D81" s="4" t="inlineStr">
        <is>
          <t>4</t>
        </is>
      </c>
      <c r="E81" s="5" t="inlineStr">
        <is>
          <t>800,00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=HYPERLINK("https://www.leilaoonline.com.br/lote/detalhe/166346", "188")</f>
      </c>
      <c r="B82" s="4" t="s">
        <f>=HYPERLINK("https://www.leilaoonline.com.br/lote/detalhe/166346", " PIC-416-2022 - APROX. 195 ITENS. - PARAFUSO 1342939 SCANIA; CHICOTE ELETR 1549520 CATERPILLAR; CLIPE 672551 CATERPILLAR; E OUTROS, VEJA DESCRITIVO DE ITENS. - LOC. ITABIRITO/MG")</f>
      </c>
      <c r="C82" s="4" t="inlineStr">
        <is>
          <t>Vendido</t>
        </is>
      </c>
      <c r="D82" s="4" t="inlineStr">
        <is>
          <t>4</t>
        </is>
      </c>
      <c r="E82" s="5" t="inlineStr">
        <is>
          <t>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=HYPERLINK("https://www.leilaoonline.com.br/lote/detalhe/166700", "189")</f>
      </c>
      <c r="B83" s="4" t="s">
        <f>=HYPERLINK("https://www.leilaoonline.com.br/lote/detalhe/166700", " PIC-419-2023 - APROX. 166 ITENS. - MANGUEIRA 1734040 SCANIA; CHAVE 21T0634722 KOMATSU; PLACA 446-7158 CATERPILLAR; E OUTROS, VEJA DESCRITIVO DE ITENS. - LOC. ITABIRITO/MG")</f>
      </c>
      <c r="C83" s="4" t="inlineStr">
        <is>
          <t>Vendido</t>
        </is>
      </c>
      <c r="D83" s="4" t="inlineStr">
        <is>
          <t>4</t>
        </is>
      </c>
      <c r="E83" s="5" t="inlineStr">
        <is>
          <t>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=HYPERLINK("https://www.leilaoonline.com.br/lote/detalhe/166693", "190")</f>
      </c>
      <c r="B84" s="4" t="s">
        <f>=HYPERLINK("https://www.leilaoonline.com.br/lote/detalhe/166693", " PIC-443-2022 - 4 INVERSORES DE SOLDA ELETRODO E TIG ESAB ORIGO ARC 3000i; 8 MÁQUINAS DE SOLDA DIVERSA; VEJA DESCRITIVO DE ITENS. - LOC. ITABIRITO/MG")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1.000,00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=HYPERLINK("https://www.leilaoonline.com.br/lote/detalhe/166702", "191")</f>
      </c>
      <c r="B85" s="4" t="s">
        <f>=HYPERLINK("https://www.leilaoonline.com.br/lote/detalhe/166702", " PIC-446-2023 - 2 CONJUNTOS COMPONENTE; TI;1026184100 METSO. - LOC. ITABIRITO/MG")</f>
      </c>
      <c r="C85" s="4" t="inlineStr">
        <is>
          <t>Vendido</t>
        </is>
      </c>
      <c r="D85" s="4" t="inlineStr">
        <is>
          <t>7</t>
        </is>
      </c>
      <c r="E85" s="5" t="inlineStr">
        <is>
          <t>1.700,00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=HYPERLINK("https://www.leilaoonline.com.br/lote/detalhe/166690", "192")</f>
      </c>
      <c r="B86" s="4" t="s">
        <f>=HYPERLINK("https://www.leilaoonline.com.br/lote/detalhe/166690", " SLB-002-2023 - APROX. 193 ITENS. - KIT REPARO 89011577 EPIROC; SENSOR VELOCIDADE 2051403 SCANIA; FILTRO OLEO 1381235 SCANIA; E OUTROS, VEJA DESCRITIVO DE ITENS. - LOC. MARABÁ/PA")</f>
      </c>
      <c r="C86" s="4" t="inlineStr">
        <is>
          <t>Vendido</t>
        </is>
      </c>
      <c r="D86" s="4" t="inlineStr">
        <is>
          <t>4</t>
        </is>
      </c>
      <c r="E86" s="5" t="inlineStr">
        <is>
          <t>2.000,00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=HYPERLINK("https://www.leilaoonline.com.br/lote/detalhe/166695", "193")</f>
      </c>
      <c r="B87" s="4" t="s">
        <f>=HYPERLINK("https://www.leilaoonline.com.br/lote/detalhe/166695", " SLB-003-2023 - APROX. 246 ITENS. - ANEL VED 1237269 CATERPILLAR; MOL 9D6093 CATERPILLAR; DISCO FRIC 2262826 CATERPILLAR; E OUTROS, VEJA DESCRITIVO DE ITENS. - LOC. MARABÁ/PA")</f>
      </c>
      <c r="C87" s="4" t="inlineStr">
        <is>
          <t>Não vendido</t>
        </is>
      </c>
      <c r="D87" s="4" t="inlineStr">
        <is>
          <t>15</t>
        </is>
      </c>
      <c r="E87" s="5" t="inlineStr">
        <is>
          <t>2.800,00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=HYPERLINK("https://www.leilaoonline.com.br/lote/detalhe/166701", "194")</f>
      </c>
      <c r="B88" s="4" t="s">
        <f>=HYPERLINK("https://www.leilaoonline.com.br/lote/detalhe/166701", " SLS-MRO-004-2023 - 38 BUJÕES 0201020214 AMANDA; CAIXA ROLAM FOFO 115MM. - LOC. SÃO LUÍS/MA")</f>
      </c>
      <c r="C88" s="4" t="inlineStr">
        <is>
          <t>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=HYPERLINK("https://www.leilaoonline.com.br/lote/detalhe/166689", "195")</f>
      </c>
      <c r="B89" s="4" t="s">
        <f>=HYPERLINK("https://www.leilaoonline.com.br/lote/detalhe/166689", " SLS-MRO-035-2022 - APROX. 149 ITENS. - ELEMENTO FILTRO FLUIDO; ROLAMENTO ROLOS CILINDRICOS; MANOMETRO MONTADO; E OUTROS, VEJA DESCRITIVO DE ITENS. - LOC. SÃO LUÍS/MA  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=HYPERLINK("https://www.leilaoonline.com.br/lote/detalhe/166694", "196")</f>
      </c>
      <c r="B90" s="4" t="s">
        <f>=HYPERLINK("https://www.leilaoonline.com.br/lote/detalhe/166694", " SLS-MRO-008-2023 - APROX. 103 ITENS. - BOMBA HIDR 1.1/2POL 160BAR; VALVULA BORB 2.1/2POL; ELETROVENTILADOR RADIAL 10.11.044.12V IM; E OUTROS, VEJA DESCRITIVO DE ITENS. - LOC. SÃO LUÍS/MA")</f>
      </c>
      <c r="C90" s="4" t="inlineStr">
        <is>
          <t>Não vendido</t>
        </is>
      </c>
      <c r="D90" s="4" t="inlineStr">
        <is>
          <t>119</t>
        </is>
      </c>
      <c r="E90" s="5" t="inlineStr">
        <is>
          <t>13.500,00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=HYPERLINK("https://www.leilaoonline.com.br/lote/detalhe/166691", "197")</f>
      </c>
      <c r="B91" s="4" t="s">
        <f>=HYPERLINK("https://www.leilaoonline.com.br/lote/detalhe/166691", "SLS-MRO-009-2023 - APROX. 449 ITENS. - CHAPA DESGASTE DESENHO-851K-27-5350/17 D;  VALVULA REG PRES 1/2POL 10-38PSI; MODULO ELET 24VCC; E OUTROS, VEJA DESCRITIVO DE ITENS. - LOC. SÃO LUÍS/MA")</f>
      </c>
      <c r="C91" s="4" t="inlineStr">
        <is>
          <t>Não vendido</t>
        </is>
      </c>
      <c r="D91" s="4" t="inlineStr">
        <is>
          <t>3</t>
        </is>
      </c>
      <c r="E91" s="5" t="inlineStr">
        <is>
          <t>700,00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=HYPERLINK("https://www.leilaoonline.com.br/lote/detalhe/166696", "198")</f>
      </c>
      <c r="B92" s="4" t="s">
        <f>=HYPERLINK("https://www.leilaoonline.com.br/lote/detalhe/166696", " SLS-MRO-091-2022 - 196 CH DES MT 390MM 190MM 33MM. - LOC. SÃO LUÍS/MA")</f>
      </c>
      <c r="C92" s="4" t="inlineStr">
        <is>
          <t>Vendido</t>
        </is>
      </c>
      <c r="D92" s="4" t="inlineStr">
        <is>
          <t>1</t>
        </is>
      </c>
      <c r="E92" s="5" t="inlineStr">
        <is>
          <t>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=HYPERLINK("https://www.leilaoonline.com.br/lote/detalhe/166698", "199")</f>
      </c>
      <c r="B93" s="4" t="s">
        <f>=HYPERLINK("https://www.leilaoonline.com.br/lote/detalhe/166698", " SLS-MROZIPI-040-2022 - APROX. 80 ITENS. - CARCAÇA DO VENTILADOR  MS360C; PUXADOR RETRATIL MS361; TAMPA DA CAIXA DE AR; E OUTROS, VEJA DESCRITIVO DE ITENS. - LOC. SÃO LUÍS/MA")</f>
      </c>
      <c r="C93" s="4" t="inlineStr">
        <is>
          <t>Vendido</t>
        </is>
      </c>
      <c r="D93" s="4" t="inlineStr">
        <is>
          <t>1</t>
        </is>
      </c>
      <c r="E93" s="5" t="inlineStr">
        <is>
          <t>500,00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=HYPERLINK("https://www.leilaoonline.com.br/lote/detalhe/166688", "200")</f>
      </c>
      <c r="B94" s="4" t="s">
        <f>=HYPERLINK("https://www.leilaoonline.com.br/lote/detalhe/166688", " SLS-MROZIPI-043-2022. - APROX. 1584 ITENS. - TORNEIRA DE COMBUSTIVEL; JOGO DE JUNTAS DE MOTOR; VOLANTE POLICORTE; E OUTROS, VEJA DESCRITIVO DE ITENS. - LOC. SÃO LUÍS/MA")</f>
      </c>
      <c r="C94" s="4" t="inlineStr">
        <is>
          <t>Não vendido</t>
        </is>
      </c>
      <c r="D94" s="4" t="inlineStr">
        <is>
          <t>21</t>
        </is>
      </c>
      <c r="E94" s="5" t="inlineStr">
        <is>
          <t>2.500,00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=HYPERLINK("https://www.leilaoonline.com.br/lote/detalhe/166705", "201")</f>
      </c>
      <c r="B95" s="4" t="s">
        <f>=HYPERLINK("https://www.leilaoonline.com.br/lote/detalhe/166705", " SLS-MROZIPI-044-2022 - APROX. 199. - FILTRO DE AR AFZE28; CHAPA DE FIXAÇÃO; CILINDRO C/ PISTÃO; E OUTYROS, VEJA DESCRITIVO DE ITENS. - LOC. SÃO LUÍS/MA")</f>
      </c>
      <c r="C95" s="4" t="inlineStr">
        <is>
          <t>Não vendido</t>
        </is>
      </c>
      <c r="D95" s="4" t="inlineStr">
        <is>
          <t>20</t>
        </is>
      </c>
      <c r="E95" s="5" t="inlineStr">
        <is>
          <t>2.400,00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=HYPERLINK("https://www.leilaoonline.com.br/lote/detalhe/166703", "202")</f>
      </c>
      <c r="B96" s="4" t="s">
        <f>=HYPERLINK("https://www.leilaoonline.com.br/lote/detalhe/166703", " SSG-024-2021 - APROX. 364 ITENS. - CONTATOR TRIPOLAR; SENSOR 2735041 CATERPILLAR; DISJUNTOR 10A 50KA; E OUTROS, VEJA DESCRITIVO DE ITENS. - LOC. CANAÃ DOS CARAJÁS/PA")</f>
      </c>
      <c r="C96" s="4" t="inlineStr">
        <is>
          <t>Não vendido</t>
        </is>
      </c>
      <c r="D96" s="4" t="inlineStr">
        <is>
          <t>23</t>
        </is>
      </c>
      <c r="E96" s="5" t="inlineStr">
        <is>
          <t>3.200,00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=HYPERLINK("https://www.leilaoonline.com.br/lote/detalhe/166699", "203")</f>
      </c>
      <c r="B97" s="4" t="s">
        <f>=HYPERLINK("https://www.leilaoonline.com.br/lote/detalhe/166699", " TIG-001-2023 - 10 TAMBORES. - LOC. MANGARATIBA/RJ")</f>
      </c>
      <c r="C97" s="4" t="inlineStr">
        <is>
          <t>Não vendido</t>
        </is>
      </c>
      <c r="D97" s="4" t="inlineStr">
        <is>
          <t>31</t>
        </is>
      </c>
      <c r="E97" s="5" t="inlineStr">
        <is>
          <t>6.100,00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=HYPERLINK("https://www.leilaoonline.com.br/lote/detalhe/166692", "204")</f>
      </c>
      <c r="B98" s="4" t="s">
        <f>=HYPERLINK("https://www.leilaoonline.com.br/lote/detalhe/166692", " TIG-006-2023 - 10 MACARICOS CORTE MANUAL 300MM. - LOC. MANGARATIBA/RJ")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=HYPERLINK("https://www.leilaoonline.com.br/lote/detalhe/166704", "205")</f>
      </c>
      <c r="B99" s="4" t="s">
        <f>=HYPERLINK("https://www.leilaoonline.com.br/lote/detalhe/166704", " TIG-008-2023 - CG-MBR DESTILADOR DE AGUA QUIMIS, MOD. Q341-25, ANO 2016. - LOC. MANGARATIBA/RJ")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=HYPERLINK("https://www.leilaoonline.com.br/lote/detalhe/166697", "206")</f>
      </c>
      <c r="B100" s="4" t="s">
        <f>=HYPERLINK("https://www.leilaoonline.com.br/lote/detalhe/166697", " TIG-042-2022 - DESUMIDIFICADOR EXCLUSIVE 300 THERMOMATIC FARGON, MOD. DA-28052, ANO 2018. - LOC. MANGARATIBA/RJ")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2026-06-19T10:57:16.00Z</dcterms:created>
  <dc:creator>Tellks Tecnologia</dc:creator>
  <cp:revision>0</cp:revision>
</cp:coreProperties>
</file>