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-  EMPILHADEIRA - BALANÇA INTEGRADORA -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=HYPERLINK("https://www.leilaoonline.com.br/lote/detalhe/176601", "400")</f>
      </c>
      <c r="B11" s="4" t="s">
        <f>=HYPERLINK("https://www.leilaoonline.com.br/lote/detalhe/176601", " 082-055-2023 - CAMINHÃO MERCEDES BENZ, MOD. 915C, ANO 2010/2011. - LOC. VITÓRIA/ES")</f>
      </c>
      <c r="C11" s="4" t="inlineStr">
        <is>
          <t>Vendido</t>
        </is>
      </c>
      <c r="D11" s="4" t="inlineStr">
        <is>
          <t>48</t>
        </is>
      </c>
      <c r="E11" s="5" t="inlineStr">
        <is>
          <t>117.600,00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=HYPERLINK("https://www.leilaoonline.com.br/lote/detalhe/176617", "401")</f>
      </c>
      <c r="B12" s="4" t="s">
        <f>=HYPERLINK("https://www.leilaoonline.com.br/lote/detalhe/176617", " ITA-028-2023 - PLATAFORMA ELEVATORIA KABI, MOD. GIRAFA, ANO 2015. - LOC. ITABIRA/MG")</f>
      </c>
      <c r="C12" s="4" t="inlineStr">
        <is>
          <t>Vendido</t>
        </is>
      </c>
      <c r="D12" s="4" t="inlineStr">
        <is>
          <t>46</t>
        </is>
      </c>
      <c r="E12" s="5" t="inlineStr">
        <is>
          <t>11.100,00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=HYPERLINK("https://www.leilaoonline.com.br/lote/detalhe/176611", "402")</f>
      </c>
      <c r="B13" s="4" t="s">
        <f>=HYPERLINK("https://www.leilaoonline.com.br/lote/detalhe/176611", " ITA-032-2023 - EMPILHADEIRA HISTER, MOD. H90FT, ANO 2014. - LOC. ITABIRA/MG")</f>
      </c>
      <c r="C13" s="4" t="inlineStr">
        <is>
          <t>Vendido</t>
        </is>
      </c>
      <c r="D13" s="4" t="inlineStr">
        <is>
          <t>39</t>
        </is>
      </c>
      <c r="E13" s="5" t="inlineStr">
        <is>
          <t>63.000,00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=HYPERLINK("https://www.leilaoonline.com.br/lote/detalhe/176592", "403")</f>
      </c>
      <c r="B14" s="4" t="s">
        <f>=HYPERLINK("https://www.leilaoonline.com.br/lote/detalhe/176592", " ITA-034-2023 - GUINDASTE GROVE, MOD. YB4409-2, ANO 2012. - LOC. ITABIRA/MG")</f>
      </c>
      <c r="C14" s="4" t="inlineStr">
        <is>
          <t>Vendido</t>
        </is>
      </c>
      <c r="D14" s="4" t="inlineStr">
        <is>
          <t>76</t>
        </is>
      </c>
      <c r="E14" s="5" t="inlineStr">
        <is>
          <t>223.000,00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=HYPERLINK("https://www.leilaoonline.com.br/lote/detalhe/176600", "404")</f>
      </c>
      <c r="B15" s="4" t="s">
        <f>=HYPERLINK("https://www.leilaoonline.com.br/lote/detalhe/176600", " ITA-041-2023 - TORNO HORIZONTAL CONVENCIONAL ROMI MOD I - 30A. - LOC. ITABIRA/MG")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=HYPERLINK("https://www.leilaoonline.com.br/lote/detalhe/176597", "405")</f>
      </c>
      <c r="B16" s="4" t="s">
        <f>=HYPERLINK("https://www.leilaoonline.com.br/lote/detalhe/176597", " MARI-EP0559-2023. - EMPILHADEIRA YALE, MOD. GDP135-155X, ANO 2010. - LOC. MARIANA/MG")</f>
      </c>
      <c r="C16" s="4" t="inlineStr">
        <is>
          <t>Vendido</t>
        </is>
      </c>
      <c r="D16" s="4" t="inlineStr">
        <is>
          <t>56</t>
        </is>
      </c>
      <c r="E16" s="5" t="inlineStr">
        <is>
          <t>51.500,00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=HYPERLINK("https://www.leilaoonline.com.br/lote/detalhe/176605", "406")</f>
      </c>
      <c r="B17" s="4" t="s">
        <f>=HYPERLINK("https://www.leilaoonline.com.br/lote/detalhe/176605", " MRB-EQ-020-2022 -SEQUENCIADOR AUTOMATICO DE DNA. Marca: Pacific Bioscie, Modelo: sequel 1, ano 2017. - LOC. BELÉM/PA")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=HYPERLINK("https://www.leilaoonline.com.br/lote/detalhe/176596", "407")</f>
      </c>
      <c r="B18" s="4" t="s">
        <f>=HYPERLINK("https://www.leilaoonline.com.br/lote/detalhe/176596", " PIC-449-2023 - 1 ESTUFA PARA TRATAMENTO TÉRMICO TECNOTRAT 300. / 1 JATEADORA CMV GS9075X. - LOC. ITABIRITO/MG")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=HYPERLINK("https://www.leilaoonline.com.br/lote/detalhe/176609", "408")</f>
      </c>
      <c r="B19" s="4" t="s">
        <f>=HYPERLINK("https://www.leilaoonline.com.br/lote/detalhe/176609", " SLS-EQ-009-2023 - 3 GERADORES DIESEL MOD: T7000 CXE M/F: TOYAMA. - LOC. SÃO LUIS/MA")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=HYPERLINK("https://www.leilaoonline.com.br/lote/detalhe/176610", "409")</f>
      </c>
      <c r="B20" s="4" t="s">
        <f>=HYPERLINK("https://www.leilaoonline.com.br/lote/detalhe/176610", " SLS-EQ-010-2023 - PLATAFORMA ELEVATORIA GENIE, MOD. Z 60 34, ANO 2011. - LOC. SÃO LUIS/MA")</f>
      </c>
      <c r="C20" s="4" t="inlineStr">
        <is>
          <t>Vendido</t>
        </is>
      </c>
      <c r="D20" s="4" t="inlineStr">
        <is>
          <t>166</t>
        </is>
      </c>
      <c r="E20" s="5" t="inlineStr">
        <is>
          <t>233.000,00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=HYPERLINK("https://www.leilaoonline.com.br/lote/detalhe/176606", "410")</f>
      </c>
      <c r="B21" s="4" t="s">
        <f>=HYPERLINK("https://www.leilaoonline.com.br/lote/detalhe/176606", " 082-019-2023 - Sensor suite KITTIWAKE, MOD. FG-K19401-KW, ANO 2017. - LOC. VITÓRIA/ES")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=HYPERLINK("https://www.leilaoonline.com.br/lote/detalhe/176603", "411")</f>
      </c>
      <c r="B22" s="4" t="s">
        <f>=HYPERLINK("https://www.leilaoonline.com.br/lote/detalhe/176603", " 082-025-2023 - Moto Esmeril BAMBOZZI, MOD. ME MAC, ANO 2012. - LOC. VITÓRIA/ES")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=HYPERLINK("https://www.leilaoonline.com.br/lote/detalhe/176607", "412")</f>
      </c>
      <c r="B23" s="4" t="s">
        <f>=HYPERLINK("https://www.leilaoonline.com.br/lote/detalhe/176607", " 082-027-2023 - SPECTRO INC. MOD. FD 1216003, ANO 2013. - LOC. VITORIA/ES")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=HYPERLINK("https://www.leilaoonline.com.br/lote/detalhe/176608", "413")</f>
      </c>
      <c r="B24" s="4" t="s">
        <f>=HYPERLINK("https://www.leilaoonline.com.br/lote/detalhe/176608", " 082-360-2022 - 6 MOTORES ELETRICOS DIVERSOS, VEJA DESCRITIVO DE ITENS. - LOC. VITORIA/ES")</f>
      </c>
      <c r="C24" s="4" t="inlineStr">
        <is>
          <t>Não vendido</t>
        </is>
      </c>
      <c r="D24" s="4" t="inlineStr">
        <is>
          <t>298</t>
        </is>
      </c>
      <c r="E24" s="5" t="inlineStr">
        <is>
          <t>75.200,00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=HYPERLINK("https://www.leilaoonline.com.br/lote/detalhe/176602", "414")</f>
      </c>
      <c r="B25" s="4" t="s">
        <f>=HYPERLINK("https://www.leilaoonline.com.br/lote/detalhe/176602", " 082-480-2022 - COMPRESSOR CHICAGO PNEUMÁTICO, MOD. PRPD100MP-082; ANO 2020. - LOC. VITÓRIA/ES")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=HYPERLINK("https://www.leilaoonline.com.br/lote/detalhe/176604", "415")</f>
      </c>
      <c r="B26" s="4" t="s">
        <f>=HYPERLINK("https://www.leilaoonline.com.br/lote/detalhe/176604", " ACA-EQ-001-2023 - GERADOR DE ENERGIA STEMAC, MOD. 81KVA. - LOC. AÇAILÂNDIA/MA")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=HYPERLINK("https://www.leilaoonline.com.br/lote/detalhe/176595", "416")</f>
      </c>
      <c r="B27" s="4" t="s">
        <f>=HYPERLINK("https://www.leilaoonline.com.br/lote/detalhe/176595", " ACA-EQ-002-2023 - GUINDASTE PALGINGER, MOD. PKK 12.500, ANO 2010. - LOC. AÇAILÂNDIA/MA")</f>
      </c>
      <c r="C27" s="4" t="inlineStr">
        <is>
          <t>Vendido</t>
        </is>
      </c>
      <c r="D27" s="4" t="inlineStr">
        <is>
          <t>35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=HYPERLINK("https://www.leilaoonline.com.br/lote/detalhe/176594", "417")</f>
      </c>
      <c r="B28" s="4" t="s">
        <f>=HYPERLINK("https://www.leilaoonline.com.br/lote/detalhe/176594", " ACA-EQ-003-2023 - GUINDASTE PALGINGER, MOD. PKK 12.500, ANO 2010. - LOC. AÇAILÂNDIA/MA")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=HYPERLINK("https://www.leilaoonline.com.br/lote/detalhe/176614", "418")</f>
      </c>
      <c r="B29" s="4" t="s">
        <f>=HYPERLINK("https://www.leilaoonline.com.br/lote/detalhe/176614", " ACA-EQ-004-2023 - GUINDASTE PALGINGER, MOD. PKK 12.500, ANO 2010. - LOC. AÇAILÂNDIA/MA")</f>
      </c>
      <c r="C29" s="4" t="inlineStr">
        <is>
          <t>Vendido</t>
        </is>
      </c>
      <c r="D29" s="4" t="inlineStr">
        <is>
          <t>31</t>
        </is>
      </c>
      <c r="E29" s="5" t="inlineStr">
        <is>
          <t>41.000,00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=HYPERLINK("https://www.leilaoonline.com.br/lote/detalhe/176613", "419")</f>
      </c>
      <c r="B30" s="4" t="s">
        <f>=HYPERLINK("https://www.leilaoonline.com.br/lote/detalhe/176613", " CKS-ATI-007-2023 - APROX. 8 BALANÇAS DIVERSAS, VEJA DESCRITIVO DE ITENS. - LOC. CARAJÁS/PA")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=HYPERLINK("https://www.leilaoonline.com.br/lote/detalhe/176598", "420")</f>
      </c>
      <c r="B31" s="4" t="s">
        <f>=HYPERLINK("https://www.leilaoonline.com.br/lote/detalhe/176598", " CKS-ATI-011-2023 - PRANCHA HERCULES EQUIPM, MOD. PRHE130T, ANO 2012. - LOC. CARAJÁS/PA")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=HYPERLINK("https://www.leilaoonline.com.br/lote/detalhe/176591", "421")</f>
      </c>
      <c r="B32" s="4" t="s">
        <f>=HYPERLINK("https://www.leilaoonline.com.br/lote/detalhe/176591", " CKS-ATI-013-2023 - 3 CONTAINERS SANITARIOS, MOD. TMC-0100; MARCA: TECNOMODULO; ANO: 2013; PESO: 350KG. - LOC. CARAJÁS/P")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=HYPERLINK("https://www.leilaoonline.com.br/lote/detalhe/176599", "422")</f>
      </c>
      <c r="B33" s="4" t="s">
        <f>=HYPERLINK("https://www.leilaoonline.com.br/lote/detalhe/176599", " CKS-ATI-017-2023 - PERFURATRIZ DIESEL ATLAS COPCO, MOD. ROCD7, ANO 2008. - LOC. CARAJÁS/PA")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=HYPERLINK("https://www.leilaoonline.com.br/lote/detalhe/176616", "423")</f>
      </c>
      <c r="B34" s="4" t="s">
        <f>=HYPERLINK("https://www.leilaoonline.com.br/lote/detalhe/176616", " CKS-ATI-024-2023 - 2 MAQUINAS de Solda; MOD. GSX750 200A LHN 240I PLUS; MARCA: EUTETIC; ANO: 2018; PESO: 60KG. - LOC. CARAJÁS/PA")</f>
      </c>
      <c r="C34" s="4" t="inlineStr">
        <is>
          <t>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=HYPERLINK("https://www.leilaoonline.com.br/lote/detalhe/176593", "424")</f>
      </c>
      <c r="B35" s="4" t="s">
        <f>=HYPERLINK("https://www.leilaoonline.com.br/lote/detalhe/176593", " CKS-ATI-028-2023 - EMPILHADEIRA CLARK, MOD. CMP45D, ANO 2008. - LOC. CARAJÁS/PA")</f>
      </c>
      <c r="C35" s="4" t="inlineStr">
        <is>
          <t>Vendido</t>
        </is>
      </c>
      <c r="D35" s="4" t="inlineStr">
        <is>
          <t>34</t>
        </is>
      </c>
      <c r="E35" s="5" t="inlineStr">
        <is>
          <t>66.000,00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=HYPERLINK("https://www.leilaoonline.com.br/lote/detalhe/176612", "425")</f>
      </c>
      <c r="B36" s="4" t="s">
        <f>=HYPERLINK("https://www.leilaoonline.com.br/lote/detalhe/176612", " ITA-017-2023 - MOTOR DIESEL 2350300 CATERPILLAR. - LOC. ITABIRA/MG")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=HYPERLINK("https://www.leilaoonline.com.br/lote/detalhe/176615", "426")</f>
      </c>
      <c r="B37" s="4" t="s">
        <f>=HYPERLINK("https://www.leilaoonline.com.br/lote/detalhe/176615", " ITA-026-2022 - 1 LAVADORA DE ALTA PRESSAO;HDS 8/17 / KARCHER. / 1 MAQUINA DE CORTAR MANGUEIRA 75 CUT P MANULLI. - LOC. ITABIRA/MG")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=HYPERLINK("https://www.leilaoonline.com.br/lote/detalhe/176720", "450")</f>
      </c>
      <c r="B38" s="4" t="s">
        <f>=HYPERLINK("https://www.leilaoonline.com.br/lote/detalhe/176720", " 082-048-2023-INV - APROX. 126 ITENS. - LANTERNA 1081029 CATERPILLAR; SECADOR 2834237 CATERPILLAR; FILTRO FLUID AR; E OUTROS, VEJA DESRITIVO DE ITENS. - LOC. VITÓRIA/ES")</f>
      </c>
      <c r="C38" s="4" t="inlineStr">
        <is>
          <t>Vendido</t>
        </is>
      </c>
      <c r="D38" s="4" t="inlineStr">
        <is>
          <t>25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=HYPERLINK("https://www.leilaoonline.com.br/lote/detalhe/176727", "451")</f>
      </c>
      <c r="B39" s="4" t="s">
        <f>=HYPERLINK("https://www.leilaoonline.com.br/lote/detalhe/176727", " 082-053-2023 - 9 MAQUINAS DE SOLDA DIVERSAS; VEJA DESCRITIVO DE ITENS. - LOC. VITÓRIA/ES")</f>
      </c>
      <c r="C39" s="4" t="inlineStr">
        <is>
          <t>Não vendido</t>
        </is>
      </c>
      <c r="D39" s="4" t="inlineStr">
        <is>
          <t>76</t>
        </is>
      </c>
      <c r="E39" s="5" t="inlineStr">
        <is>
          <t>18.100,00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=HYPERLINK("https://www.leilaoonline.com.br/lote/detalhe/176734", "452")</f>
      </c>
      <c r="B40" s="4" t="s">
        <f>=HYPERLINK("https://www.leilaoonline.com.br/lote/detalhe/176734", " 082-060-2023-INV - APROX. 212 ITENS. - MANGUEIRA 2091456 CATERPILLAR, FILTRO 937521 CATERPILLAR, FILTRO AR 2667796 CATERPILLAR; E OUTROS, VEJA DESRITIVO DE ITENS. - LOC. VITÓRIA/ES")</f>
      </c>
      <c r="C40" s="4" t="inlineStr">
        <is>
          <t>Vendido</t>
        </is>
      </c>
      <c r="D40" s="4" t="inlineStr">
        <is>
          <t>21</t>
        </is>
      </c>
      <c r="E40" s="5" t="inlineStr">
        <is>
          <t>3.300,00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=HYPERLINK("https://www.leilaoonline.com.br/lote/detalhe/176723", "453")</f>
      </c>
      <c r="B41" s="4" t="s">
        <f>=HYPERLINK("https://www.leilaoonline.com.br/lote/detalhe/176723", " 082-061-2023-INV - 9 PLACAS 3245TU-S-10429 IT 20 DESENHO VALE. - LOC. VITÓRIA/ES")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=HYPERLINK("https://www.leilaoonline.com.br/lote/detalhe/176733", "454")</f>
      </c>
      <c r="B42" s="4" t="s">
        <f>=HYPERLINK("https://www.leilaoonline.com.br/lote/detalhe/176733", " 082-063-2023-INV - APROX. 60 ITENS. - MANGUEIRA 9N5613 CATERPILLAR, ROLAM ROL CIL NJ310 SKF, COMANDO 202.056 GEISMAR; E OUTROS, VEJA DESRITIVO DE ITENS. - LOC. VITÓRIA/ES")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=HYPERLINK("https://www.leilaoonline.com.br/lote/detalhe/176736", "455")</f>
      </c>
      <c r="B43" s="4" t="s">
        <f>=HYPERLINK("https://www.leilaoonline.com.br/lote/detalhe/176736", " 082-071-2023-INV - APROX. 1004 ITENS. - TENSIONADOR 36307-XHDAP MARTIN, CLIPE 6V1889 CATERPILLAR, MAXTOR 541DX 5400RPM 20GB; E OUTROS, VEJA DESRITIVO DE ITENS. - LOC. VITÓRIA/ES")</f>
      </c>
      <c r="C43" s="4" t="inlineStr">
        <is>
          <t>Vendido</t>
        </is>
      </c>
      <c r="D43" s="4" t="inlineStr">
        <is>
          <t>12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=HYPERLINK("https://www.leilaoonline.com.br/lote/detalhe/176737", "456")</f>
      </c>
      <c r="B44" s="4" t="s">
        <f>=HYPERLINK("https://www.leilaoonline.com.br/lote/detalhe/176737", " 082-075-2023-INV - APROX. 74 ITENS. - ARRUELA 5P8245 CATERPILLAR, PORCA SEXT 814555 SCANIA, JUNTA 812412 SCANIA; E OUTROS, VEJA DESRITIVO DE ITENS. - LOC. VITÓRIA/ES")</f>
      </c>
      <c r="C44" s="4" t="inlineStr">
        <is>
          <t>Vendido</t>
        </is>
      </c>
      <c r="D44" s="4" t="inlineStr">
        <is>
          <t>2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=HYPERLINK("https://www.leilaoonline.com.br/lote/detalhe/176731", "457")</f>
      </c>
      <c r="B45" s="4" t="s">
        <f>=HYPERLINK("https://www.leilaoonline.com.br/lote/detalhe/176731", " 082-079-2023-INV - APROX. 10 VOLT BATTERY SAFT 1/2 AA 3.6. - LOC. VITÓRIA/ES")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=HYPERLINK("https://www.leilaoonline.com.br/lote/detalhe/176728", "458")</f>
      </c>
      <c r="B46" s="4" t="s">
        <f>=HYPERLINK("https://www.leilaoonline.com.br/lote/detalhe/176728", " 082-081-2023-INV - APROX. 111 ITENS. - RETENTOR MS01124 IMBIL; DISCO CORTE 22,2MM 2TEL; MOLA COMPONENTE; TIPO: P;SRU0080 SCHENCK; E OUTROS, VEJA DESRITIVO DE ITENS. - LOC. VITÓRIA/ES")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=HYPERLINK("https://www.leilaoonline.com.br/lote/detalhe/176729", "459")</f>
      </c>
      <c r="B47" s="4" t="s">
        <f>=HYPERLINK("https://www.leilaoonline.com.br/lote/detalhe/176729", " 082-355-2022 - APROX.7 MOTORES ELETRICOS DIVERSOS; VEJA DESCRITIVO DE ITENS. - LOC. VITÓRIA/ES")</f>
      </c>
      <c r="C47" s="4" t="inlineStr">
        <is>
          <t>Vendido</t>
        </is>
      </c>
      <c r="D47" s="4" t="inlineStr">
        <is>
          <t>166</t>
        </is>
      </c>
      <c r="E47" s="5" t="inlineStr">
        <is>
          <t>56.700,00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=HYPERLINK("https://www.leilaoonline.com.br/lote/detalhe/176730", "460")</f>
      </c>
      <c r="B48" s="4" t="s">
        <f>=HYPERLINK("https://www.leilaoonline.com.br/lote/detalhe/176730", " CD-009-2023 - APROX. 419 ITENS. - LUVA 1085579 CATERPILLAR, ANEL VED 1237270 CATERPILLAR, RETENTOR VED NBR 28MM 47MM; E OUTROS, VEJA DESRITIVO DE ITENS. - LOC. BARAO DE COCAIS/MG")</f>
      </c>
      <c r="C48" s="4" t="inlineStr">
        <is>
          <t>Vendido</t>
        </is>
      </c>
      <c r="D48" s="4" t="inlineStr">
        <is>
          <t>18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=HYPERLINK("https://www.leilaoonline.com.br/lote/detalhe/176722", "461")</f>
      </c>
      <c r="B49" s="4" t="s">
        <f>=HYPERLINK("https://www.leilaoonline.com.br/lote/detalhe/176722", " CPBS-006-2023-INV - APROX. 103 ITENS. - ROLAMENTO ESF 1215 K C3 SKF, PASTILHA JG COMPONENTE; A;9.200.026 SIME, ROLAM ROL CIL SL 19-2320/C3 INA; E OUTROS, VEJA DESRITIVO DE ITENS. - LOC. ITAGUAÍ/RJ")</f>
      </c>
      <c r="C49" s="4" t="inlineStr">
        <is>
          <t>Vendido</t>
        </is>
      </c>
      <c r="D49" s="4" t="inlineStr">
        <is>
          <t>5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=HYPERLINK("https://www.leilaoonline.com.br/lote/detalhe/176738", "462")</f>
      </c>
      <c r="B50" s="4" t="s">
        <f>=HYPERLINK("https://www.leilaoonline.com.br/lote/detalhe/176738", " FAB-173-2023-INV - APROX. 218 ITENS. - PONTAS 3683786 CATERPILLAR, ROLETE 4941314 CATERPILLAR, PARAFUSO 393213 SCANIA; E OUTROS, VEJA DESRITIVO DE ITENS. - LOC. OURO PRETO/MG")</f>
      </c>
      <c r="C50" s="4" t="inlineStr">
        <is>
          <t>Vendido</t>
        </is>
      </c>
      <c r="D50" s="4" t="inlineStr">
        <is>
          <t>44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=HYPERLINK("https://www.leilaoonline.com.br/lote/detalhe/176732", "463")</f>
      </c>
      <c r="B51" s="4" t="s">
        <f>=HYPERLINK("https://www.leilaoonline.com.br/lote/detalhe/176732", " FAB-178-2023-INV - APROX. 472 ITENS. - CHAPA, ACO(RETARDER), PEÇA E PARTE DE MRO - 151-9433, PARAFUSO CAB SEXT; E OUTROS, VEJA DESRITIVO DE ITENS. - LOC. OURO PRETO/MG")</f>
      </c>
      <c r="C51" s="4" t="inlineStr">
        <is>
          <t>Vendido</t>
        </is>
      </c>
      <c r="D51" s="4" t="inlineStr">
        <is>
          <t>16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=HYPERLINK("https://www.leilaoonline.com.br/lote/detalhe/176724", "464")</f>
      </c>
      <c r="B52" s="4" t="s">
        <f>=HYPERLINK("https://www.leilaoonline.com.br/lote/detalhe/176724", " FAB-179-2023-INV - APROX. 278 ITENS - PARAFUSO CAB CHAT SEX INTER 12MM, CONJUNTO COXIM 7Y1030 CATERPILLAR, MANGUEIRA 1417143 CATERPILLAR; E  OUTROS, VEJA DESRITIVO DE ITENS. - LOC. OURO PRETO/MG")</f>
      </c>
      <c r="C52" s="4" t="inlineStr">
        <is>
          <t>Vendido</t>
        </is>
      </c>
      <c r="D52" s="4" t="inlineStr">
        <is>
          <t>4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=HYPERLINK("https://www.leilaoonline.com.br/lote/detalhe/176721", "465")</f>
      </c>
      <c r="B53" s="4" t="s">
        <f>=HYPERLINK("https://www.leilaoonline.com.br/lote/detalhe/176721", " GOV-011-2023-INV - APROX. 127 ITENS. - CORREIA 13AV1410 GOODYEAR, HASTE DE AJUSTE DO IMPLMENTO, JUNTA 1392931 SCANIA; E  OUTROS, VEJA DESRITIVO DE ITENS. - LOC. GOVERNADOR VALADARES/MG")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=HYPERLINK("https://www.leilaoonline.com.br/lote/detalhe/176726", "466")</f>
      </c>
      <c r="B54" s="4" t="s">
        <f>=HYPERLINK("https://www.leilaoonline.com.br/lote/detalhe/176726", " GOV-066-2022 - APROX. 13 FILTROS FLUIDOS DESENHO SUMIN. - LOC. GOVERNADOR VALADARES/MG")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=HYPERLINK("https://www.leilaoonline.com.br/lote/detalhe/176725", "467")</f>
      </c>
      <c r="B55" s="4" t="s">
        <f>=HYPERLINK("https://www.leilaoonline.com.br/lote/detalhe/176725", " ITA-026-2023-INV - CORREIA TR 14MM 3MM 1800MM. - LOC. ITABIRA/MG")</f>
      </c>
      <c r="C55" s="4" t="inlineStr">
        <is>
          <t>Vendido</t>
        </is>
      </c>
      <c r="D55" s="4" t="inlineStr">
        <is>
          <t>5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=HYPERLINK("https://www.leilaoonline.com.br/lote/detalhe/176735", "468")</f>
      </c>
      <c r="B56" s="4" t="s">
        <f>=HYPERLINK("https://www.leilaoonline.com.br/lote/detalhe/176735", " ITA-035-2022 - FORNO COMBINADO PPIENK COMBINADO. - LOC. ITABIRA/MG")</f>
      </c>
      <c r="C56" s="4" t="inlineStr">
        <is>
          <t>Vendido</t>
        </is>
      </c>
      <c r="D56" s="4" t="inlineStr">
        <is>
          <t>24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=HYPERLINK("https://www.leilaoonline.com.br/lote/detalhe/176739", "469")</f>
      </c>
      <c r="B57" s="4" t="s">
        <f>=HYPERLINK("https://www.leilaoonline.com.br/lote/detalhe/176739", " ITA-036-2023-INV - APROX. 79 ITENS. - TRM 4322016 CATERPILLAR, PINO 44895620 KOMATSU, PINO OU5500P95-1 BRADKEN; E O UTROS, VEJA DESCRITIVO DE ITENS. - LOC. ITABIRA/MG")</f>
      </c>
      <c r="C57" s="4" t="inlineStr">
        <is>
          <t>Vendido</t>
        </is>
      </c>
      <c r="D57" s="4" t="inlineStr">
        <is>
          <t>14</t>
        </is>
      </c>
      <c r="E57" s="5" t="inlineStr">
        <is>
          <t>5.300,00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=HYPERLINK("https://www.leilaoonline.com.br/lote/detalhe/176763", "470")</f>
      </c>
      <c r="B58" s="4" t="s">
        <f>=HYPERLINK("https://www.leilaoonline.com.br/lote/detalhe/176763", " ITA-039-2023-INV- APROX. 57 ITENS, RELETES, RDAS GUIAS E OUTROS- VEJA DESCRITIVO DE ITENS, LOC. ITABIRA / MG")</f>
      </c>
      <c r="C58" s="4" t="inlineStr">
        <is>
          <t>Vendido</t>
        </is>
      </c>
      <c r="D58" s="4" t="inlineStr">
        <is>
          <t>36</t>
        </is>
      </c>
      <c r="E58" s="5" t="inlineStr">
        <is>
          <t>9.300,00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=HYPERLINK("https://www.leilaoonline.com.br/lote/detalhe/176774", "471")</f>
      </c>
      <c r="B59" s="4" t="s">
        <f>=HYPERLINK("https://www.leilaoonline.com.br/lote/detalhe/176774", " ITA-040-2023-INV- APROX. 179 ITENS, MOLAS, BUCHAS  E OUTROS- VEJA DESCRITIVO DE ITENS, LOC. ITABIRA / MG")</f>
      </c>
      <c r="C59" s="4" t="inlineStr">
        <is>
          <t>Vendido</t>
        </is>
      </c>
      <c r="D59" s="4" t="inlineStr">
        <is>
          <t>25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=HYPERLINK("https://www.leilaoonline.com.br/lote/detalhe/176766", "472")</f>
      </c>
      <c r="B60" s="4" t="s">
        <f>=HYPERLINK("https://www.leilaoonline.com.br/lote/detalhe/176766", " ITA-042-2023-INV- APROX.487 ITENS, FILTROS, VALVULAS, PARAFUSOS E OUTROS- VEJA DESCRITIVO DE ITENS, LOC. ITABIRA / MG")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=HYPERLINK("https://www.leilaoonline.com.br/lote/detalhe/176764", "473")</f>
      </c>
      <c r="B61" s="4" t="s">
        <f>=HYPERLINK("https://www.leilaoonline.com.br/lote/detalhe/176764", " ITA-043-2023-INV- APROX. 172 ITENS, ANEIS, TAMPAS , TUBOS  E OUTROS- VEJA DESCRITIVO DE ITENS, LOC. ITABIRA / MG")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=HYPERLINK("https://www.leilaoonline.com.br/lote/detalhe/176767", "474")</f>
      </c>
      <c r="B62" s="4" t="s">
        <f>=HYPERLINK("https://www.leilaoonline.com.br/lote/detalhe/176767", " ITA-045-2023-INV- APROX. 141 ITENS, CARTER, POLIA, CHAPAS E OUTROS- VEJA DESCRITIVO DE ITENS, LOC. ITABIRA / MG")</f>
      </c>
      <c r="C62" s="4" t="inlineStr">
        <is>
          <t>Vendido</t>
        </is>
      </c>
      <c r="D62" s="4" t="inlineStr">
        <is>
          <t>34</t>
        </is>
      </c>
      <c r="E62" s="5" t="inlineStr">
        <is>
          <t>7.350,00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=HYPERLINK("https://www.leilaoonline.com.br/lote/detalhe/176781", "475")</f>
      </c>
      <c r="B63" s="4" t="s">
        <f>=HYPERLINK("https://www.leilaoonline.com.br/lote/detalhe/176781", " MRB-MRO-009-2022- APROX. 90 ITENS, PARAFUSOS, MANGAS  E OUTROS- VEJA DESCRITIVO DE ITENS, LOC. MARABÁ-PÁ")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=HYPERLINK("https://www.leilaoonline.com.br/lote/detalhe/176758", "476")</f>
      </c>
      <c r="B64" s="4" t="s">
        <f>=HYPERLINK("https://www.leilaoonline.com.br/lote/detalhe/176758", " PIC-447-2023-INV- APROX.46 ITENS, COMANDO FINAL, MOTORES  E OUTROS- VEJA DESCRITIVO DE ITENS, LOC. Itabirito - MG")</f>
      </c>
      <c r="C64" s="4" t="inlineStr">
        <is>
          <t>Vendido</t>
        </is>
      </c>
      <c r="D64" s="4" t="inlineStr">
        <is>
          <t>119</t>
        </is>
      </c>
      <c r="E64" s="5" t="inlineStr">
        <is>
          <t>464.600,00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=HYPERLINK("https://www.leilaoonline.com.br/lote/detalhe/176757", "477")</f>
      </c>
      <c r="B65" s="4" t="s">
        <f>=HYPERLINK("https://www.leilaoonline.com.br/lote/detalhe/176757", " S11D-008-2023-INV- APROX. 588 ITENS, TUBOS, CORRENTES , GUIAS E OUTROS- VEJA DESCRITIVO DE ITENS, LOC. Canaa dos Carajás/PA")</f>
      </c>
      <c r="C65" s="4" t="inlineStr">
        <is>
          <t>Vendido</t>
        </is>
      </c>
      <c r="D65" s="4" t="inlineStr">
        <is>
          <t>51</t>
        </is>
      </c>
      <c r="E65" s="5" t="inlineStr">
        <is>
          <t>8.050,00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=HYPERLINK("https://www.leilaoonline.com.br/lote/detalhe/176769", "478")</f>
      </c>
      <c r="B66" s="4" t="s">
        <f>=HYPERLINK("https://www.leilaoonline.com.br/lote/detalhe/176769", " S11D-009-2023-INV- APROX. 153 ITENS, ESCOVAS, CAIXA DE ROLAMENTOS, PINO  E OUTROS- VEJA DESCRITIVO DE ITENS, LOC. Canaa dos Carajás/PA")</f>
      </c>
      <c r="C66" s="4" t="inlineStr">
        <is>
          <t>Vendido</t>
        </is>
      </c>
      <c r="D66" s="4" t="inlineStr">
        <is>
          <t>40</t>
        </is>
      </c>
      <c r="E66" s="5" t="inlineStr">
        <is>
          <t>7.200,00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=HYPERLINK("https://www.leilaoonline.com.br/lote/detalhe/176782", "479")</f>
      </c>
      <c r="B67" s="4" t="s">
        <f>=HYPERLINK("https://www.leilaoonline.com.br/lote/detalhe/176782", " S11D-010-2023-INV- APROX. 26 ITENS, CAIXA ROALMENTOS DIVERSAS-  VEJA DESCRITIVO DE ITENS, LOC. Canaa dos Carajás/PA")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4.000,00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=HYPERLINK("https://www.leilaoonline.com.br/lote/detalhe/176771", "480")</f>
      </c>
      <c r="B68" s="4" t="s">
        <f>=HYPERLINK("https://www.leilaoonline.com.br/lote/detalhe/176771", " S11D-014-2023-INV- APROX. 860 ITENS, TELAS, BARRAS,  E OUTROS- VEJA DESCRITIVO DE ITENS, LOC. Canaa dos Carajás/PA")</f>
      </c>
      <c r="C68" s="4" t="inlineStr">
        <is>
          <t>Vendido</t>
        </is>
      </c>
      <c r="D68" s="4" t="inlineStr">
        <is>
          <t>42</t>
        </is>
      </c>
      <c r="E68" s="5" t="inlineStr">
        <is>
          <t>5.500,00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=HYPERLINK("https://www.leilaoonline.com.br/lote/detalhe/176775", "481")</f>
      </c>
      <c r="B69" s="4" t="s">
        <f>=HYPERLINK("https://www.leilaoonline.com.br/lote/detalhe/176775", " S11D-019-2023-INV- APROX. 800 ITENS, MANGUEIRAS, RETENTOR, ANEIS  E OUTROS- VEJA DESCRITIVO DE ITENS, LOC. Canaa dos Carajás/PA")</f>
      </c>
      <c r="C69" s="4" t="inlineStr">
        <is>
          <t>Não vendido</t>
        </is>
      </c>
      <c r="D69" s="4" t="inlineStr">
        <is>
          <t>85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=HYPERLINK("https://www.leilaoonline.com.br/lote/detalhe/176759", "482")</f>
      </c>
      <c r="B70" s="4" t="s">
        <f>=HYPERLINK("https://www.leilaoonline.com.br/lote/detalhe/176759", " S11D-022-2023-INV- APROX. 9959 ITENS, PARAFUSOS, DISJUNTORES, PORCAS E OUTROS- VEJA DESCRITIVO DE ITENS, LOC. Canaa dos Carajás/PA")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=HYPERLINK("https://www.leilaoonline.com.br/lote/detalhe/176784", "483")</f>
      </c>
      <c r="B71" s="4" t="s">
        <f>=HYPERLINK("https://www.leilaoonline.com.br/lote/detalhe/176784", " SFH-003-2023-INV- APROX. 12 ITENS, MOTORES DIVERSOS,   VEJA DESCRITIVO DE ITENS, LOC.Simões Filho / Bahia")</f>
      </c>
      <c r="C71" s="4" t="inlineStr">
        <is>
          <t>Não vendido</t>
        </is>
      </c>
      <c r="D71" s="4" t="inlineStr">
        <is>
          <t>20</t>
        </is>
      </c>
      <c r="E71" s="5" t="inlineStr">
        <is>
          <t>11.300,00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=HYPERLINK("https://www.leilaoonline.com.br/lote/detalhe/176773", "484")</f>
      </c>
      <c r="B72" s="4" t="s">
        <f>=HYPERLINK("https://www.leilaoonline.com.br/lote/detalhe/176773", " SFH-006-2023-INV- APROX. 44 ITENS , BRITADORORES DIVERSOS E OUTROS,  VEJA DESCRITIVO DE ITENS, LOC.Simões Filho / Bahia")</f>
      </c>
      <c r="C72" s="4" t="inlineStr">
        <is>
          <t>Vendido</t>
        </is>
      </c>
      <c r="D72" s="4" t="inlineStr">
        <is>
          <t>26</t>
        </is>
      </c>
      <c r="E72" s="5" t="inlineStr">
        <is>
          <t>49.100,00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=HYPERLINK("https://www.leilaoonline.com.br/lote/detalhe/176778", "485")</f>
      </c>
      <c r="B73" s="4" t="s">
        <f>=HYPERLINK("https://www.leilaoonline.com.br/lote/detalhe/176778", " SFH-008-2023-INV- APROX. 19 ITENS,  BRITADORORES DIVERSOS E OUTROS,  VEJA DESCRITIVO DE ITENS, LOC.Simões Filho / Bahia ")</f>
      </c>
      <c r="C73" s="4" t="inlineStr">
        <is>
          <t>Vendido</t>
        </is>
      </c>
      <c r="D73" s="4" t="inlineStr">
        <is>
          <t>28</t>
        </is>
      </c>
      <c r="E73" s="5" t="inlineStr">
        <is>
          <t>51.100,00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=HYPERLINK("https://www.leilaoonline.com.br/lote/detalhe/176779", "487")</f>
      </c>
      <c r="B74" s="4" t="s">
        <f>=HYPERLINK("https://www.leilaoonline.com.br/lote/detalhe/176779", " SLS-EQ-008-2023- 05 MAQUINAS DE FURAR TRILHO, 01 ESMILHADEIRA DE TRILHO, LOC.São Luís - MA")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=HYPERLINK("https://www.leilaoonline.com.br/lote/detalhe/176776", "488")</f>
      </c>
      <c r="B75" s="4" t="s">
        <f>=HYPERLINK("https://www.leilaoonline.com.br/lote/detalhe/176776", " SLS-MRO-016-2023-INV- APROX. 220 FILTROS FLUIDO OLEO COMBUS, VEJA DESCRITIVO DE ITENS, LOC.São Luís - MA ")</f>
      </c>
      <c r="C75" s="4" t="inlineStr">
        <is>
          <t>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=HYPERLINK("https://www.leilaoonline.com.br/lote/detalhe/176760", "489")</f>
      </c>
      <c r="B76" s="4" t="s">
        <f>=HYPERLINK("https://www.leilaoonline.com.br/lote/detalhe/176760", " SLS-MRO-017-2023-INV- 01 CJ ALINHADOR RETORNO, LOC. São Luís - MA")</f>
      </c>
      <c r="C76" s="4" t="inlineStr">
        <is>
          <t>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=HYPERLINK("https://www.leilaoonline.com.br/lote/detalhe/176777", "490")</f>
      </c>
      <c r="B77" s="4" t="s">
        <f>=HYPERLINK("https://www.leilaoonline.com.br/lote/detalhe/176777", " SLS-MRO-018-2023-INV- APROX. 51 ITENS, ROLAMENTOS DIVERSOS,VEJA DESCRITIVO DE ITENS, LOC.São Luís - MA ")</f>
      </c>
      <c r="C77" s="4" t="inlineStr">
        <is>
          <t>Vendido</t>
        </is>
      </c>
      <c r="D77" s="4" t="inlineStr">
        <is>
          <t>27</t>
        </is>
      </c>
      <c r="E77" s="5" t="inlineStr">
        <is>
          <t>19.000,00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=HYPERLINK("https://www.leilaoonline.com.br/lote/detalhe/176768", "491")</f>
      </c>
      <c r="B78" s="4" t="s">
        <f>=HYPERLINK("https://www.leilaoonline.com.br/lote/detalhe/176768", " SLS-MRO-021-2023-INV - 09 ROLAMENTOS DIVERSOS, LOC.São Luís - MA 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=HYPERLINK("https://www.leilaoonline.com.br/lote/detalhe/176780", "492")</f>
      </c>
      <c r="B79" s="4" t="s">
        <f>=HYPERLINK("https://www.leilaoonline.com.br/lote/detalhe/176780", " SLS-MRO-023-2023-INV- 11 CILINDROS PNEUM 180MM M16X1,5X285, LOC.São Luís - MA ")</f>
      </c>
      <c r="C79" s="4" t="inlineStr">
        <is>
          <t>Vendido</t>
        </is>
      </c>
      <c r="D79" s="4" t="inlineStr">
        <is>
          <t>22</t>
        </is>
      </c>
      <c r="E79" s="5" t="inlineStr">
        <is>
          <t>2.600,00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=HYPERLINK("https://www.leilaoonline.com.br/lote/detalhe/176765", "493")</f>
      </c>
      <c r="B80" s="4" t="s">
        <f>=HYPERLINK("https://www.leilaoonline.com.br/lote/detalhe/176765", " SLS-MRO-027-2023-INV- APROX. 1125 ITENS, ARRUELA, BOBINAS, MOLAS E OUTROS,  VEJA DESCRITIVO DE ITENS, LOC.São Luís/MA")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2.300,00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=HYPERLINK("https://www.leilaoonline.com.br/lote/detalhe/176772", "494")</f>
      </c>
      <c r="B81" s="4" t="s">
        <f>=HYPERLINK("https://www.leilaoonline.com.br/lote/detalhe/176772", " SLS-MRO-029-2023-INV- APROX. 508 ITENS, MOLAS, MODULOS E OUTROS,  VEJA DESCRITIVO DE ITENS, LOC.São Luís/MA")</f>
      </c>
      <c r="C81" s="4" t="inlineStr">
        <is>
          <t>Vendido</t>
        </is>
      </c>
      <c r="D81" s="4" t="inlineStr">
        <is>
          <t>10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=HYPERLINK("https://www.leilaoonline.com.br/lote/detalhe/176761", "495")</f>
      </c>
      <c r="B82" s="4" t="s">
        <f>=HYPERLINK("https://www.leilaoonline.com.br/lote/detalhe/176761", " SLS-MRO-031-2023-INV- APROX. 1682 ITENS, PARAFUSOS, VALVULAS, MOLAS E OUTROS,  VEJA DESCRITIVO DE ITENS, LOC.São Luís/MA")</f>
      </c>
      <c r="C82" s="4" t="inlineStr">
        <is>
          <t>Vendido</t>
        </is>
      </c>
      <c r="D82" s="4" t="inlineStr">
        <is>
          <t>6</t>
        </is>
      </c>
      <c r="E82" s="5" t="inlineStr">
        <is>
          <t>2.200,00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=HYPERLINK("https://www.leilaoonline.com.br/lote/detalhe/176785", "496")</f>
      </c>
      <c r="B83" s="4" t="s">
        <f>=HYPERLINK("https://www.leilaoonline.com.br/lote/detalhe/176785", " SLS-MRO-058-2022- APROX. 1268 ITENS, TAPA DRENO, TANQUE, CHAPAS E OUTROS,  VEJA DESCRITIVO DE ITENS, LOC.São Luís/MA")</f>
      </c>
      <c r="C83" s="4" t="inlineStr">
        <is>
          <t>Vendido</t>
        </is>
      </c>
      <c r="D83" s="4" t="inlineStr">
        <is>
          <t>4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=HYPERLINK("https://www.leilaoonline.com.br/lote/detalhe/176783", "497")</f>
      </c>
      <c r="B84" s="4" t="s">
        <f>=HYPERLINK("https://www.leilaoonline.com.br/lote/detalhe/176783", " TIG-010-2023-INV- APROX. 22 ITENS, LUBRIFICADOR, DISJUNTOR, VEJA DESCRITIVO DE ITENS, LOC.Mangaratiba/RJ")</f>
      </c>
      <c r="C84" s="4" t="inlineStr">
        <is>
          <t>Vendido</t>
        </is>
      </c>
      <c r="D84" s="4" t="inlineStr">
        <is>
          <t>2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=HYPERLINK("https://www.leilaoonline.com.br/lote/detalhe/176762", "498")</f>
      </c>
      <c r="B85" s="4" t="s">
        <f>=HYPERLINK("https://www.leilaoonline.com.br/lote/detalhe/176762", " TIG-011-2023-INV- 06 ITENS, ROLAMENTOS DIVERSOS, VEJA DESCRITIVO DE ITENS, LOC.Mangaratiba/RJ")</f>
      </c>
      <c r="C85" s="4" t="inlineStr">
        <is>
          <t>Vendido</t>
        </is>
      </c>
      <c r="D85" s="4" t="inlineStr">
        <is>
          <t>63</t>
        </is>
      </c>
      <c r="E85" s="5" t="inlineStr">
        <is>
          <t>71.600,00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=HYPERLINK("https://www.leilaoonline.com.br/lote/detalhe/176770", "499")</f>
      </c>
      <c r="B86" s="4" t="s">
        <f>=HYPERLINK("https://www.leilaoonline.com.br/lote/detalhe/176770", " VIGA-050-2023-INV, APROX. 359 ITENS, CILINDROS, SUPORTES, MOLAS E OUTROS,  VEJA DESCRITIVO DE ITENS, LOC.CONGONHAS/MG")</f>
      </c>
      <c r="C86" s="4" t="inlineStr">
        <is>
          <t>Vendido</t>
        </is>
      </c>
      <c r="D86" s="4" t="inlineStr">
        <is>
          <t>19</t>
        </is>
      </c>
      <c r="E86" s="5" t="inlineStr">
        <is>
          <t>9.100,00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2026-04-30T14:14:43.00Z</dcterms:created>
  <dc:creator>Tellks Tecnologia</dc:creator>
  <cp:revision>0</cp:revision>
</cp:coreProperties>
</file>