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Toro 19 • BMW • Jeep 21 • Duster • Tracker • Onix Black • Hb20 • March • Strada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09/08/2023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=HYPERLINK("https://www.leilaoonline.com.br/lote/detalhe/189678", "015")</f>
      </c>
      <c r="B11" s="4" t="s">
        <f>=HYPERLINK("https://www.leilaoonline.com.br/lote/detalhe/189678", "veja o vídeo!! CHEVROLET/S10 LTZ DD4A; 2022/2022; PRETA; DIESEL - FUNCIONANDO - IPVA 2023 OK")</f>
      </c>
      <c r="C11" s="4" t="inlineStr">
        <is>
          <t>Não vendido</t>
        </is>
      </c>
      <c r="D11" s="4" t="inlineStr">
        <is>
          <t>39</t>
        </is>
      </c>
      <c r="E11" s="5" t="inlineStr">
        <is>
          <t>127.500,00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=HYPERLINK("https://www.leilaoonline.com.br/lote/detalhe/189741", "017")</f>
      </c>
      <c r="B12" s="4" t="s">
        <f>=HYPERLINK("https://www.leilaoonline.com.br/lote/detalhe/189741", "veja o vídeo!! CHEV/TRACKER T A LTZ; 2022/2023; PRETA; ALCO./GASOL. - FUNCIONANDO - IPVA 2023 OK - APROX. 2.800KM")</f>
      </c>
      <c r="C12" s="4" t="inlineStr">
        <is>
          <t>Não vendido</t>
        </is>
      </c>
      <c r="D12" s="4" t="inlineStr">
        <is>
          <t>45</t>
        </is>
      </c>
      <c r="E12" s="5" t="inlineStr">
        <is>
          <t>75.000,00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=HYPERLINK("https://www.leilaoonline.com.br/lote/detalhe/189352", "020")</f>
      </c>
      <c r="B13" s="4" t="s">
        <f>=HYPERLINK("https://www.leilaoonline.com.br/lote/detalhe/189352", "veja o vídeo!! FIAT/TORO FREEDOM AT9 D; 2018/2019; VERMELHA; DIESEL - FUNC. - IPVA 2023 OK")</f>
      </c>
      <c r="C13" s="4" t="inlineStr">
        <is>
          <t>Não vendido</t>
        </is>
      </c>
      <c r="D13" s="4" t="inlineStr">
        <is>
          <t>25</t>
        </is>
      </c>
      <c r="E13" s="5" t="inlineStr">
        <is>
          <t>55.000,00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=HYPERLINK("https://www.leilaoonline.com.br/lote/detalhe/189345", "023")</f>
      </c>
      <c r="B14" s="4" t="s">
        <f>=HYPERLINK("https://www.leilaoonline.com.br/lote/detalhe/189345", "veja o vídeo!! JEEP/COMPASS LIMITED TD; 2021/2022; BRANCA; DIESEL - FUNCIONANDO - IPVA 2023 OK - APROX. 13.600KM")</f>
      </c>
      <c r="C14" s="4" t="inlineStr">
        <is>
          <t>Não vendido</t>
        </is>
      </c>
      <c r="D14" s="4" t="inlineStr">
        <is>
          <t>19</t>
        </is>
      </c>
      <c r="E14" s="5" t="inlineStr">
        <is>
          <t>67.500,00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=HYPERLINK("https://www.leilaoonline.com.br/lote/detalhe/189839", "024")</f>
      </c>
      <c r="B15" s="4" t="s">
        <f>=HYPERLINK("https://www.leilaoonline.com.br/lote/detalhe/189839", "veja o vídeo!! HONDA/WR-V EX CVT; 2018/2018; CINZA; ALCO./GASOL. - FUNCIONANDO - IPVA 2023 OK")</f>
      </c>
      <c r="C15" s="4" t="inlineStr">
        <is>
          <t>Não vendido</t>
        </is>
      </c>
      <c r="D15" s="4" t="inlineStr">
        <is>
          <t>25</t>
        </is>
      </c>
      <c r="E15" s="5" t="inlineStr">
        <is>
          <t>44.250,00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=HYPERLINK("https://www.leilaoonline.com.br/lote/detalhe/189349", "025")</f>
      </c>
      <c r="B16" s="4" t="s">
        <f>=HYPERLINK("https://www.leilaoonline.com.br/lote/detalhe/189349", "veja o vídeo!! FIAT/STRADA HD WK CE E; 2019/2019; PRATA; ALCO./GASOL. - FUNCIONANDO - IPVA 2023 OK")</f>
      </c>
      <c r="C16" s="4" t="inlineStr">
        <is>
          <t>Vendido</t>
        </is>
      </c>
      <c r="D16" s="4" t="inlineStr">
        <is>
          <t>20</t>
        </is>
      </c>
      <c r="E16" s="5" t="inlineStr">
        <is>
          <t>41.000,00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=HYPERLINK("https://www.leilaoonline.com.br/lote/detalhe/189677", "026")</f>
      </c>
      <c r="B17" s="4" t="s">
        <f>=HYPERLINK("https://www.leilaoonline.com.br/lote/detalhe/189677", "veja o vídeo!! I/VW AMAROK V6 HIGH AC4; 2019/2019; CINZA; DIESEL - FUNCIONANDO - IPVA 2023 OK")</f>
      </c>
      <c r="C17" s="4" t="inlineStr">
        <is>
          <t>Vendido</t>
        </is>
      </c>
      <c r="D17" s="4" t="inlineStr">
        <is>
          <t>50</t>
        </is>
      </c>
      <c r="E17" s="5" t="inlineStr">
        <is>
          <t>108.500,00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=HYPERLINK("https://www.leilaoonline.com.br/lote/detalhe/189355", "027")</f>
      </c>
      <c r="B18" s="4" t="s">
        <f>=HYPERLINK("https://www.leilaoonline.com.br/lote/detalhe/189355", "veja o vídeo!! VW/T CROSS TSI ADA; 2020/2021; CINZA; ALCO./GASOL. - FUNCIONANDO - IPVA 2023 OK - APROX. 19.100KM")</f>
      </c>
      <c r="C18" s="4" t="inlineStr">
        <is>
          <t>Não vendido</t>
        </is>
      </c>
      <c r="D18" s="4" t="inlineStr">
        <is>
          <t>44</t>
        </is>
      </c>
      <c r="E18" s="5" t="inlineStr">
        <is>
          <t>58.750,00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=HYPERLINK("https://www.leilaoonline.com.br/lote/detalhe/189840", "029")</f>
      </c>
      <c r="B19" s="4" t="s">
        <f>=HYPERLINK("https://www.leilaoonline.com.br/lote/detalhe/189840", "veja o vídeo!! I/VW JETTA AF; 2019/2019; BRANCA; ALCO./GASOL. - FUNC. - IPVA 2023 OK - FIPE: R$ 106.292,00")</f>
      </c>
      <c r="C19" s="4" t="inlineStr">
        <is>
          <t>Não vendido</t>
        </is>
      </c>
      <c r="D19" s="4" t="inlineStr">
        <is>
          <t>27</t>
        </is>
      </c>
      <c r="E19" s="5" t="inlineStr">
        <is>
          <t>46.000,00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=HYPERLINK("https://www.leilaoonline.com.br/lote/detalhe/189361", "030")</f>
      </c>
      <c r="B20" s="4" t="s">
        <f>=HYPERLINK("https://www.leilaoonline.com.br/lote/detalhe/189361", "veja o vídeo!!HONDA/CITY EX CVT; 2021/2021; BRANCA; ALCO./GASOL.  - FUNCIONANDO - IPVA 2023 OK - FIPE: R$94.194,00")</f>
      </c>
      <c r="C20" s="4" t="inlineStr">
        <is>
          <t>Não vendido</t>
        </is>
      </c>
      <c r="D20" s="4" t="inlineStr">
        <is>
          <t>38</t>
        </is>
      </c>
      <c r="E20" s="5" t="inlineStr">
        <is>
          <t>54.500,00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=HYPERLINK("https://www.leilaoonline.com.br/lote/detalhe/189861", "031")</f>
      </c>
      <c r="B21" s="4" t="s">
        <f>=HYPERLINK("https://www.leilaoonline.com.br/lote/detalhe/189861", "FIAT/UNO ATTRACTIVE 1.0; 2021/2021; BRANCA; ALCO./GASOL. - FUNCIONANDO - IPVA 2023 OK")</f>
      </c>
      <c r="C21" s="4" t="inlineStr">
        <is>
          <t>Não vendido</t>
        </is>
      </c>
      <c r="D21" s="4" t="inlineStr">
        <is>
          <t>30</t>
        </is>
      </c>
      <c r="E21" s="5" t="inlineStr">
        <is>
          <t>32.500,00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=HYPERLINK("https://www.leilaoonline.com.br/lote/detalhe/190012", "032")</f>
      </c>
      <c r="B22" s="4" t="s">
        <f>=HYPERLINK("https://www.leilaoonline.com.br/lote/detalhe/190012", "JEEP/COMPASS LONGITUDE F; 2017/2018; CINZA; ALCO./GASOL. - FUNCIONANDO")</f>
      </c>
      <c r="C22" s="4" t="inlineStr">
        <is>
          <t>Não vendido</t>
        </is>
      </c>
      <c r="D22" s="4" t="inlineStr">
        <is>
          <t>16</t>
        </is>
      </c>
      <c r="E22" s="5" t="inlineStr">
        <is>
          <t>63.750,00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=HYPERLINK("https://www.leilaoonline.com.br/lote/detalhe/189363", "033")</f>
      </c>
      <c r="B23" s="4" t="s">
        <f>=HYPERLINK("https://www.leilaoonline.com.br/lote/detalhe/189363", "veja o vídeo!! CHEV/ONIX JOY; 2020/2020; BRANCA; ALCO./GASOL. - FUNCIONANDO - IPVA 2023 OK")</f>
      </c>
      <c r="C23" s="4" t="inlineStr">
        <is>
          <t>Não vendido</t>
        </is>
      </c>
      <c r="D23" s="4" t="inlineStr">
        <is>
          <t>53</t>
        </is>
      </c>
      <c r="E23" s="5" t="inlineStr">
        <is>
          <t>36.000,00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=HYPERLINK("https://www.leilaoonline.com.br/lote/detalhe/189740", "035")</f>
      </c>
      <c r="B24" s="4" t="s">
        <f>=HYPERLINK("https://www.leilaoonline.com.br/lote/detalhe/189740", "veja o vídeo!! CHEV/PRISMA 1.4AT LTZ; 2018/2018; BRANCA; ALCO./GASOL. - FUNCIONANDO - IPVA 2023 OK - FIPE: R$ 66.415,00")</f>
      </c>
      <c r="C24" s="4" t="inlineStr">
        <is>
          <t>Não vendido</t>
        </is>
      </c>
      <c r="D24" s="4" t="inlineStr">
        <is>
          <t>25</t>
        </is>
      </c>
      <c r="E24" s="5" t="inlineStr">
        <is>
          <t>40.000,00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=HYPERLINK("https://www.leilaoonline.com.br/lote/detalhe/190013", "036")</f>
      </c>
      <c r="B25" s="4" t="s">
        <f>=HYPERLINK("https://www.leilaoonline.com.br/lote/detalhe/190013", "I/FIAT PALIO ATTRACT 1.0; 2015/2016; VERMELHA; ALCO./GASOL. - FUNCIONANDO")</f>
      </c>
      <c r="C25" s="4" t="inlineStr">
        <is>
          <t>Vendido</t>
        </is>
      </c>
      <c r="D25" s="4" t="inlineStr">
        <is>
          <t>20</t>
        </is>
      </c>
      <c r="E25" s="5" t="inlineStr">
        <is>
          <t>27.750,00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=HYPERLINK("https://www.leilaoonline.com.br/lote/detalhe/189742", "037")</f>
      </c>
      <c r="B26" s="4" t="s">
        <f>=HYPERLINK("https://www.leilaoonline.com.br/lote/detalhe/189742", "veja o vídeo!! HONDA/FIT EXL CVT; 2018/2019; VERMELHA; ALCO./GASOL. - FUNCIONANDO - IPVA 2023 OK")</f>
      </c>
      <c r="C26" s="4" t="inlineStr">
        <is>
          <t>Não vendido</t>
        </is>
      </c>
      <c r="D26" s="4" t="inlineStr">
        <is>
          <t>32</t>
        </is>
      </c>
      <c r="E26" s="5" t="inlineStr">
        <is>
          <t>53.500,00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=HYPERLINK("https://www.leilaoonline.com.br/lote/detalhe/189862", "039")</f>
      </c>
      <c r="B27" s="4" t="s">
        <f>=HYPERLINK("https://www.leilaoonline.com.br/lote/detalhe/189862", "NISSAN/VERSA 10 S; 2015/2016; PRETA; ALCO./GASOL. - FUNCIONANDO - IPVA 2023 OK")</f>
      </c>
      <c r="C27" s="4" t="inlineStr">
        <is>
          <t>Não vendido</t>
        </is>
      </c>
      <c r="D27" s="4" t="inlineStr">
        <is>
          <t>15</t>
        </is>
      </c>
      <c r="E27" s="5" t="inlineStr">
        <is>
          <t>26.750,00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=HYPERLINK("https://www.leilaoonline.com.br/lote/detalhe/189354", "040")</f>
      </c>
      <c r="B28" s="4" t="s">
        <f>=HYPERLINK("https://www.leilaoonline.com.br/lote/detalhe/189354", "veja o vídeo!! JEEP/COMPASS LONGITUDE F; 2017/2017; BRANCA; ALCO./GASOL. - FUNCIONANDO - IPVA 2023 OK")</f>
      </c>
      <c r="C28" s="4" t="inlineStr">
        <is>
          <t>Não vendido</t>
        </is>
      </c>
      <c r="D28" s="4" t="inlineStr">
        <is>
          <t>46</t>
        </is>
      </c>
      <c r="E28" s="5" t="inlineStr">
        <is>
          <t>71.250,00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=HYPERLINK("https://www.leilaoonline.com.br/lote/detalhe/189348", "043")</f>
      </c>
      <c r="B29" s="4" t="s">
        <f>=HYPERLINK("https://www.leilaoonline.com.br/lote/detalhe/189348", "I/BMW 320I 3B11; 2013/2014; BRANCA; GASOLINA - FUNCIONANDO")</f>
      </c>
      <c r="C29" s="4" t="inlineStr">
        <is>
          <t>Não vendido</t>
        </is>
      </c>
      <c r="D29" s="4" t="inlineStr">
        <is>
          <t>31</t>
        </is>
      </c>
      <c r="E29" s="5" t="inlineStr">
        <is>
          <t>52.500,00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=HYPERLINK("https://www.leilaoonline.com.br/lote/detalhe/189343", "045")</f>
      </c>
      <c r="B30" s="4" t="s">
        <f>=HYPERLINK("https://www.leilaoonline.com.br/lote/detalhe/189343", "veja o vídeo!! HONDA/HR-V EXL CVT; 2020/2020; BRANCA; ALCO./GASOL. - FUNCIONANDO - IPVA 2023 OK - FIPE: R$ 118.084,00")</f>
      </c>
      <c r="C30" s="4" t="inlineStr">
        <is>
          <t>Não vendido</t>
        </is>
      </c>
      <c r="D30" s="4" t="inlineStr">
        <is>
          <t>54</t>
        </is>
      </c>
      <c r="E30" s="5" t="inlineStr">
        <is>
          <t>69.250,00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=HYPERLINK("https://www.leilaoonline.com.br/lote/detalhe/189353", "047")</f>
      </c>
      <c r="B31" s="4" t="s">
        <f>=HYPERLINK("https://www.leilaoonline.com.br/lote/detalhe/189353", "veja o vídeo!! NISSAN/MARCH 10SV; 2017/2018; PRATA; ALCO.GASOL. - FUNC. - IPVA 2023 OK")</f>
      </c>
      <c r="C31" s="4" t="inlineStr">
        <is>
          <t>Não vendido</t>
        </is>
      </c>
      <c r="D31" s="4" t="inlineStr">
        <is>
          <t>9</t>
        </is>
      </c>
      <c r="E31" s="5" t="inlineStr">
        <is>
          <t>23.750,00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=HYPERLINK("https://www.leilaoonline.com.br/lote/detalhe/189341", "050")</f>
      </c>
      <c r="B32" s="4" t="s">
        <f>=HYPERLINK("https://www.leilaoonline.com.br/lote/detalhe/189341", "veja o vídeo!! RENAULT/DUSTER 16 D 4X2; 2011/2012; PRATA; ALCO./GASOL. - FUNCIONANDO")</f>
      </c>
      <c r="C32" s="4" t="inlineStr">
        <is>
          <t>Não vendido</t>
        </is>
      </c>
      <c r="D32" s="4" t="inlineStr">
        <is>
          <t>5</t>
        </is>
      </c>
      <c r="E32" s="5" t="inlineStr">
        <is>
          <t>15.000,00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=HYPERLINK("https://www.leilaoonline.com.br/lote/detalhe/189366", "053")</f>
      </c>
      <c r="B33" s="4" t="s">
        <f>=HYPERLINK("https://www.leilaoonline.com.br/lote/detalhe/189366", "veja o vídeo!! CHEV/ONIX JOY BLACK; 2020/2021; CINZA; ALCO./GASOL. - FUNCIONANDO - IPVA 2023 OK - APROX. 17.600KM")</f>
      </c>
      <c r="C33" s="4" t="inlineStr">
        <is>
          <t>Não vendido</t>
        </is>
      </c>
      <c r="D33" s="4" t="inlineStr">
        <is>
          <t>14</t>
        </is>
      </c>
      <c r="E33" s="5" t="inlineStr">
        <is>
          <t>31.500,00</t>
        </is>
      </c>
      <c r="F33" s="4" t="inlineStr">
        <is>
          <t>1500.00</t>
        </is>
      </c>
    </row>
    <row collapsed="false" customFormat="false" customHeight="false" hidden="false" ht="12.1" outlineLevel="0" r="34">
      <c r="A34" s="5" t="s">
        <f>=HYPERLINK("https://www.leilaoonline.com.br/lote/detalhe/189344", "055")</f>
      </c>
      <c r="B34" s="4" t="s">
        <f>=HYPERLINK("https://www.leilaoonline.com.br/lote/detalhe/189344", "veja o vídeo!! I/CHEVROLET CAMARO 2SS; 2012/2013; BRANCA; GASOLINA - FUNCIONANDO - IPVA 2023 OK")</f>
      </c>
      <c r="C34" s="4" t="inlineStr">
        <is>
          <t>Não vendido</t>
        </is>
      </c>
      <c r="D34" s="4" t="inlineStr">
        <is>
          <t>27</t>
        </is>
      </c>
      <c r="E34" s="5" t="inlineStr">
        <is>
          <t>97.500,00</t>
        </is>
      </c>
      <c r="F34" s="4" t="inlineStr">
        <is>
          <t>2500.00</t>
        </is>
      </c>
    </row>
    <row collapsed="false" customFormat="false" customHeight="false" hidden="false" ht="12.1" outlineLevel="0" r="35">
      <c r="A35" s="5" t="s">
        <f>=HYPERLINK("https://www.leilaoonline.com.br/lote/detalhe/189356", "057")</f>
      </c>
      <c r="B35" s="4" t="s">
        <f>=HYPERLINK("https://www.leilaoonline.com.br/lote/detalhe/189356", "veja o vídeo!! HONDA/HR-V EX CVT; 2019/2020; BRANCA; ALCO./GASOL. - FUNC. - IPVA 2023 OK - APROX. 34.400KM - FIPE R$ 113.669,00")</f>
      </c>
      <c r="C35" s="4" t="inlineStr">
        <is>
          <t>Não vendido</t>
        </is>
      </c>
      <c r="D35" s="4" t="inlineStr">
        <is>
          <t>14</t>
        </is>
      </c>
      <c r="E35" s="5" t="inlineStr">
        <is>
          <t>54.250,00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=HYPERLINK("https://www.leilaoonline.com.br/lote/detalhe/189347", "060")</f>
      </c>
      <c r="B36" s="4" t="s">
        <f>=HYPERLINK("https://www.leilaoonline.com.br/lote/detalhe/189347", "veja o vídeo!! HONDA/CITY EX CVT; 2018/2018; BRANCA; ALCO./GASOL. - FUNCIONANDO - IPVA 2023 OK")</f>
      </c>
      <c r="C36" s="4" t="inlineStr">
        <is>
          <t>Não vendido</t>
        </is>
      </c>
      <c r="D36" s="4" t="inlineStr">
        <is>
          <t>30</t>
        </is>
      </c>
      <c r="E36" s="5" t="inlineStr">
        <is>
          <t>51.250,00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=HYPERLINK("https://www.leilaoonline.com.br/lote/detalhe/189351", "065")</f>
      </c>
      <c r="B37" s="4" t="s">
        <f>=HYPERLINK("https://www.leilaoonline.com.br/lote/detalhe/189351", "CHEVROLET/ONIX 1.4AT LTZ; 2017/2017; PRATA; ALCO./GASOL. - FUNCIONANDO")</f>
      </c>
      <c r="C37" s="4" t="inlineStr">
        <is>
          <t>Não vendido</t>
        </is>
      </c>
      <c r="D37" s="4" t="inlineStr">
        <is>
          <t>24</t>
        </is>
      </c>
      <c r="E37" s="5" t="inlineStr">
        <is>
          <t>37.250,00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=HYPERLINK("https://www.leilaoonline.com.br/lote/detalhe/189346", "067")</f>
      </c>
      <c r="B38" s="4" t="s">
        <f>=HYPERLINK("https://www.leilaoonline.com.br/lote/detalhe/189346", "veja o vídeo!! HONDA/FIT PERSONAL; 2018/2019; PRATA; ALCO./GASOL. - FUNCIONANDO - IPVA 2023 OK - APROX. 21.500KM")</f>
      </c>
      <c r="C38" s="4" t="inlineStr">
        <is>
          <t>Não vendido</t>
        </is>
      </c>
      <c r="D38" s="4" t="inlineStr">
        <is>
          <t>24</t>
        </is>
      </c>
      <c r="E38" s="5" t="inlineStr">
        <is>
          <t>47.500,00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=HYPERLINK("https://www.leilaoonline.com.br/lote/detalhe/189365", "070")</f>
      </c>
      <c r="B39" s="4" t="s">
        <f>=HYPERLINK("https://www.leilaoonline.com.br/lote/detalhe/189365", "veja o vídeo!! HYUNDAI/HB20S 1.6M COMF; 2017/2018; BRANCA; ALCO./GASOL. - FUNCIONANDO - IPVA 2023 OK")</f>
      </c>
      <c r="C39" s="4" t="inlineStr">
        <is>
          <t>Não vendido</t>
        </is>
      </c>
      <c r="D39" s="4" t="inlineStr">
        <is>
          <t>51</t>
        </is>
      </c>
      <c r="E39" s="5" t="inlineStr">
        <is>
          <t>35.000,00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=HYPERLINK("https://www.leilaoonline.com.br/lote/detalhe/189362", "073")</f>
      </c>
      <c r="B40" s="4" t="s">
        <f>=HYPERLINK("https://www.leilaoonline.com.br/lote/detalhe/189362", "veja o vídeo!! HONDA/FIT EX CVT; 2014/2015; CINZA; ALCO./GASOL. - FUNCIONANDO - IPVA 2023 OK")</f>
      </c>
      <c r="C40" s="4" t="inlineStr">
        <is>
          <t>Não vendido</t>
        </is>
      </c>
      <c r="D40" s="4" t="inlineStr">
        <is>
          <t>30</t>
        </is>
      </c>
      <c r="E40" s="5" t="inlineStr">
        <is>
          <t>44.500,00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=HYPERLINK("https://www.leilaoonline.com.br/lote/detalhe/189342", "075")</f>
      </c>
      <c r="B41" s="4" t="s">
        <f>=HYPERLINK("https://www.leilaoonline.com.br/lote/detalhe/189342", "veja o vídeo!! TOYOTA/COROLLA ALTISFLEX; 2014/2015; BRANCA; ALCO./GASOL. - FUNC. - IPVA 2023 OK - FIPE: R$ 85.926,00")</f>
      </c>
      <c r="C41" s="4" t="inlineStr">
        <is>
          <t>Não vendido</t>
        </is>
      </c>
      <c r="D41" s="4" t="inlineStr">
        <is>
          <t>39</t>
        </is>
      </c>
      <c r="E41" s="5" t="inlineStr">
        <is>
          <t>53.750,00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=HYPERLINK("https://www.leilaoonline.com.br/lote/detalhe/189364", "077")</f>
      </c>
      <c r="B42" s="4" t="s">
        <f>=HYPERLINK("https://www.leilaoonline.com.br/lote/detalhe/189364", "veja o vídeo!! HONDA/HR-V EXL CVT; 2016/2017; PRATA; ALCO./GASOL. - FUNCIONANDO - IPVA 2023 OK - FIPE: R$ 92.919,00")</f>
      </c>
      <c r="C42" s="4" t="inlineStr">
        <is>
          <t>Não vendido</t>
        </is>
      </c>
      <c r="D42" s="4" t="inlineStr">
        <is>
          <t>32</t>
        </is>
      </c>
      <c r="E42" s="5" t="inlineStr">
        <is>
          <t>52.250,00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=HYPERLINK("https://www.leilaoonline.com.br/lote/detalhe/189350", "080")</f>
      </c>
      <c r="B43" s="4" t="s">
        <f>=HYPERLINK("https://www.leilaoonline.com.br/lote/detalhe/189350", "veja o vídeo!! HYUNDAI/HB20S 16A VISION; 2019/2020; AZUL; ALCO./GASOL. - FUNCIONANDO - IPVA 2023 OK")</f>
      </c>
      <c r="C43" s="4" t="inlineStr">
        <is>
          <t>Não vendido</t>
        </is>
      </c>
      <c r="D43" s="4" t="inlineStr">
        <is>
          <t>30</t>
        </is>
      </c>
      <c r="E43" s="5" t="inlineStr">
        <is>
          <t>41.750,00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=HYPERLINK("https://www.leilaoonline.com.br/lote/detalhe/189360", "085")</f>
      </c>
      <c r="B44" s="4" t="s">
        <f>=HYPERLINK("https://www.leilaoonline.com.br/lote/detalhe/189360", "veja o vídeo!! HONDA/CITY PERSONAL; 2019/2019; CINZA; ALCO./GASOL. - FUNCIONANDO - IPVA 2023 OK")</f>
      </c>
      <c r="C44" s="4" t="inlineStr">
        <is>
          <t>Não vendido</t>
        </is>
      </c>
      <c r="D44" s="4" t="inlineStr">
        <is>
          <t>14</t>
        </is>
      </c>
      <c r="E44" s="5" t="inlineStr">
        <is>
          <t>31.250,00</t>
        </is>
      </c>
      <c r="F44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2026-06-19T08:23:30.00Z</dcterms:created>
  <dc:creator>Tellks Tecnologia</dc:creator>
  <cp:revision>0</cp:revision>
</cp:coreProperties>
</file>