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3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Online.com.br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Jeep 21 • March • Toro 19 • Hb20 • BMW • Strada • Duster • Onix Black • City • Outros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23/08/2023 15:30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Ricardo Miranda de Souza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=HYPERLINK("https://www.leilaoonline.com.br/lote/detalhe/191255", "015")</f>
      </c>
      <c r="B11" s="4" t="s">
        <f>=HYPERLINK("https://www.leilaoonline.com.br/lote/detalhe/191255", "veja o vídeo!! HONDA/HR-V EXL CVT; 2016/2017; PRATA; ALCO./GASOL. - FUNCIONANDO - IPVA 2023 OK - FIPE: R$ 92.919,00")</f>
      </c>
      <c r="C11" s="4" t="inlineStr">
        <is>
          <t>Vendido</t>
        </is>
      </c>
      <c r="D11" s="4" t="inlineStr">
        <is>
          <t>32</t>
        </is>
      </c>
      <c r="E11" s="5" t="inlineStr">
        <is>
          <t>57.000,00</t>
        </is>
      </c>
      <c r="F11" s="4" t="inlineStr">
        <is>
          <t>500.00</t>
        </is>
      </c>
    </row>
    <row collapsed="false" customFormat="false" customHeight="false" hidden="false" ht="12.1" outlineLevel="0" r="12">
      <c r="A12" s="5" t="s">
        <f>=HYPERLINK("https://www.leilaoonline.com.br/lote/detalhe/192125", "017")</f>
      </c>
      <c r="B12" s="4" t="s">
        <f>=HYPERLINK("https://www.leilaoonline.com.br/lote/detalhe/192125", "HONDA/FIT EX CVT; 2014/2015; CINZA; ALCO./GASOL. - FUNCIONANDO - IPVA 2023 OK")</f>
      </c>
      <c r="C12" s="4" t="inlineStr">
        <is>
          <t>Não vendido</t>
        </is>
      </c>
      <c r="D12" s="4" t="inlineStr">
        <is>
          <t>20</t>
        </is>
      </c>
      <c r="E12" s="5" t="inlineStr">
        <is>
          <t>40.500,00</t>
        </is>
      </c>
      <c r="F12" s="4" t="inlineStr">
        <is>
          <t>500.00</t>
        </is>
      </c>
    </row>
    <row collapsed="false" customFormat="false" customHeight="false" hidden="false" ht="12.1" outlineLevel="0" r="13">
      <c r="A13" s="5" t="s">
        <f>=HYPERLINK("https://www.leilaoonline.com.br/lote/detalhe/191227", "020")</f>
      </c>
      <c r="B13" s="4" t="s">
        <f>=HYPERLINK("https://www.leilaoonline.com.br/lote/detalhe/191227", "veja o vídeo!! FIAT/TORO FREEDOM AT9 D; 2018/2019; VERMELHA; DIESEL - FUNC. - IPVA 2023 OK")</f>
      </c>
      <c r="C13" s="4" t="inlineStr">
        <is>
          <t>Vendido</t>
        </is>
      </c>
      <c r="D13" s="4" t="inlineStr">
        <is>
          <t>42</t>
        </is>
      </c>
      <c r="E13" s="5" t="inlineStr">
        <is>
          <t>85.000,00</t>
        </is>
      </c>
      <c r="F13" s="4" t="inlineStr">
        <is>
          <t>2500.00</t>
        </is>
      </c>
    </row>
    <row collapsed="false" customFormat="false" customHeight="false" hidden="false" ht="12.1" outlineLevel="0" r="14">
      <c r="A14" s="5" t="s">
        <f>=HYPERLINK("https://www.leilaoonline.com.br/lote/detalhe/191226", "023")</f>
      </c>
      <c r="B14" s="4" t="s">
        <f>=HYPERLINK("https://www.leilaoonline.com.br/lote/detalhe/191226", "veja o vídeo!! JEEP/COMPASS LIMITED TD; 2021/2022; BRANCA; DIESEL - FUNCIONANDO - IPVA 2023 OK - APROX. 13.600KM")</f>
      </c>
      <c r="C14" s="4" t="inlineStr">
        <is>
          <t>Vendido</t>
        </is>
      </c>
      <c r="D14" s="4" t="inlineStr">
        <is>
          <t>48</t>
        </is>
      </c>
      <c r="E14" s="5" t="inlineStr">
        <is>
          <t>116.250,00</t>
        </is>
      </c>
      <c r="F14" s="4" t="inlineStr">
        <is>
          <t>250.00</t>
        </is>
      </c>
    </row>
    <row collapsed="false" customFormat="false" customHeight="false" hidden="false" ht="12.1" outlineLevel="0" r="15">
      <c r="A15" s="5" t="s">
        <f>=HYPERLINK("https://www.leilaoonline.com.br/lote/detalhe/191233", "031")</f>
      </c>
      <c r="B15" s="4" t="s">
        <f>=HYPERLINK("https://www.leilaoonline.com.br/lote/detalhe/191233", "FIAT/UNO ATTRACTIVE 1.0; 2021/2021; BRANCA; ALCO./GASOL. - FUNCIONANDO - IPVA 2023 OK")</f>
      </c>
      <c r="C15" s="4" t="inlineStr">
        <is>
          <t>Não vendido</t>
        </is>
      </c>
      <c r="D15" s="4" t="inlineStr">
        <is>
          <t>12</t>
        </is>
      </c>
      <c r="E15" s="5" t="inlineStr">
        <is>
          <t>20.000,00</t>
        </is>
      </c>
      <c r="F15" s="4" t="inlineStr">
        <is>
          <t>1250.00</t>
        </is>
      </c>
    </row>
    <row collapsed="false" customFormat="false" customHeight="false" hidden="false" ht="12.1" outlineLevel="0" r="16">
      <c r="A16" s="5" t="s">
        <f>=HYPERLINK("https://www.leilaoonline.com.br/lote/detalhe/191234", "032")</f>
      </c>
      <c r="B16" s="4" t="s">
        <f>=HYPERLINK("https://www.leilaoonline.com.br/lote/detalhe/191234", "JEEP/COMPASS LONGITUDE F; 2017/2018; CINZA; ALCO./GASOL. - FUNCIONANDO")</f>
      </c>
      <c r="C16" s="4" t="inlineStr">
        <is>
          <t>Não vendido</t>
        </is>
      </c>
      <c r="D16" s="4" t="inlineStr">
        <is>
          <t>33</t>
        </is>
      </c>
      <c r="E16" s="5" t="inlineStr">
        <is>
          <t>55.000,00</t>
        </is>
      </c>
      <c r="F16" s="4" t="inlineStr">
        <is>
          <t>1250.00</t>
        </is>
      </c>
    </row>
    <row collapsed="false" customFormat="false" customHeight="false" hidden="false" ht="12.1" outlineLevel="0" r="17">
      <c r="A17" s="5" t="s">
        <f>=HYPERLINK("https://www.leilaoonline.com.br/lote/detalhe/191229", "033")</f>
      </c>
      <c r="B17" s="4" t="s">
        <f>=HYPERLINK("https://www.leilaoonline.com.br/lote/detalhe/191229", "veja o vídeo!! CHEV/ONIX JOY; 2020/2020; BRANCA; ALCO./GASOL. - FUNCIONANDO - IPVA 2023 OK")</f>
      </c>
      <c r="C17" s="4" t="inlineStr">
        <is>
          <t>Não vendido</t>
        </is>
      </c>
      <c r="D17" s="4" t="inlineStr">
        <is>
          <t>22</t>
        </is>
      </c>
      <c r="E17" s="5" t="inlineStr">
        <is>
          <t>34.000,00</t>
        </is>
      </c>
      <c r="F17" s="4" t="inlineStr">
        <is>
          <t>500.00</t>
        </is>
      </c>
    </row>
    <row collapsed="false" customFormat="false" customHeight="false" hidden="false" ht="12.1" outlineLevel="0" r="18">
      <c r="A18" s="5" t="s">
        <f>=HYPERLINK("https://www.leilaoonline.com.br/lote/detalhe/191243", "034")</f>
      </c>
      <c r="B18" s="4" t="s">
        <f>=HYPERLINK("https://www.leilaoonline.com.br/lote/detalhe/191243", "veja o vídeo!! NISSAN/MARCH 10SV; 2017/2018; PRATA; ALCO.GASOL. - FUNC. - IPVA 2023 OK")</f>
      </c>
      <c r="C18" s="4" t="inlineStr">
        <is>
          <t>Vendido</t>
        </is>
      </c>
      <c r="D18" s="4" t="inlineStr">
        <is>
          <t>28</t>
        </is>
      </c>
      <c r="E18" s="5" t="inlineStr">
        <is>
          <t>28.000,00</t>
        </is>
      </c>
      <c r="F18" s="4" t="inlineStr">
        <is>
          <t>500.00</t>
        </is>
      </c>
    </row>
    <row collapsed="false" customFormat="false" customHeight="false" hidden="false" ht="12.1" outlineLevel="0" r="19">
      <c r="A19" s="5" t="s">
        <f>=HYPERLINK("https://www.leilaoonline.com.br/lote/detalhe/191250", "037")</f>
      </c>
      <c r="B19" s="4" t="s">
        <f>=HYPERLINK("https://www.leilaoonline.com.br/lote/detalhe/191250", "veja o vídeo!! HONDA/FIT EXL CVT; 2018/2019; VERMELHA; ALCO./GASOL. - FUNCIONANDO - IPVA 2023 OK")</f>
      </c>
      <c r="C19" s="4" t="inlineStr">
        <is>
          <t>Não vendido</t>
        </is>
      </c>
      <c r="D19" s="4" t="inlineStr">
        <is>
          <t>34</t>
        </is>
      </c>
      <c r="E19" s="5" t="inlineStr">
        <is>
          <t>54.000,00</t>
        </is>
      </c>
      <c r="F19" s="4" t="inlineStr">
        <is>
          <t>500.00</t>
        </is>
      </c>
    </row>
    <row collapsed="false" customFormat="false" customHeight="false" hidden="false" ht="12.1" outlineLevel="0" r="20">
      <c r="A20" s="5" t="s">
        <f>=HYPERLINK("https://www.leilaoonline.com.br/lote/detalhe/191256", "038")</f>
      </c>
      <c r="B20" s="4" t="s">
        <f>=HYPERLINK("https://www.leilaoonline.com.br/lote/detalhe/191256", "veja o vídeo!! FIAT/STRADA WORKING CE; 2015/2016; PRATA; ALCO./GASOL. - FUNCIONANDO - IPVA 2023 OK")</f>
      </c>
      <c r="C20" s="4" t="inlineStr">
        <is>
          <t>Não vendido</t>
        </is>
      </c>
      <c r="D20" s="4" t="inlineStr">
        <is>
          <t>22</t>
        </is>
      </c>
      <c r="E20" s="5" t="inlineStr">
        <is>
          <t>34.750,00</t>
        </is>
      </c>
      <c r="F20" s="4" t="inlineStr">
        <is>
          <t>500.00</t>
        </is>
      </c>
    </row>
    <row collapsed="false" customFormat="false" customHeight="false" hidden="false" ht="12.1" outlineLevel="0" r="21">
      <c r="A21" s="5" t="s">
        <f>=HYPERLINK("https://www.leilaoonline.com.br/lote/detalhe/191251", "039")</f>
      </c>
      <c r="B21" s="4" t="s">
        <f>=HYPERLINK("https://www.leilaoonline.com.br/lote/detalhe/191251", "NISSAN/VERSA 10 S; 2015/2016; PRETA; ALCO./GASOL. - FUNCIONANDO - IPVA 2023 OK")</f>
      </c>
      <c r="C21" s="4" t="inlineStr">
        <is>
          <t>Não vendido</t>
        </is>
      </c>
      <c r="D21" s="4" t="inlineStr">
        <is>
          <t>15</t>
        </is>
      </c>
      <c r="E21" s="5" t="inlineStr">
        <is>
          <t>27.500,00</t>
        </is>
      </c>
      <c r="F21" s="4" t="inlineStr">
        <is>
          <t>500.00</t>
        </is>
      </c>
    </row>
    <row collapsed="false" customFormat="false" customHeight="false" hidden="false" ht="12.1" outlineLevel="0" r="22">
      <c r="A22" s="5" t="s">
        <f>=HYPERLINK("https://www.leilaoonline.com.br/lote/detalhe/191244", "040")</f>
      </c>
      <c r="B22" s="4" t="s">
        <f>=HYPERLINK("https://www.leilaoonline.com.br/lote/detalhe/191244", "veja o vídeo!! JEEP/COMPASS LONGITUDE F; 2017/2017; BRANCA; ALCO./GASOL. - FUNCIONANDO - IPVA 2023 OK")</f>
      </c>
      <c r="C22" s="4" t="inlineStr">
        <is>
          <t>Não vendido</t>
        </is>
      </c>
      <c r="D22" s="4" t="inlineStr">
        <is>
          <t>33</t>
        </is>
      </c>
      <c r="E22" s="5" t="inlineStr">
        <is>
          <t>58.750,00</t>
        </is>
      </c>
      <c r="F22" s="4" t="inlineStr">
        <is>
          <t>1250.00</t>
        </is>
      </c>
    </row>
    <row collapsed="false" customFormat="false" customHeight="false" hidden="false" ht="12.1" outlineLevel="0" r="23">
      <c r="A23" s="5" t="s">
        <f>=HYPERLINK("https://www.leilaoonline.com.br/lote/detalhe/191241", "043")</f>
      </c>
      <c r="B23" s="4" t="s">
        <f>=HYPERLINK("https://www.leilaoonline.com.br/lote/detalhe/191241", "I/BMW 320I 3B11; 2013/2014; BRANCA; GASOLINA - FUNCIONANDO")</f>
      </c>
      <c r="C23" s="4" t="inlineStr">
        <is>
          <t>Não vendido</t>
        </is>
      </c>
      <c r="D23" s="4" t="inlineStr">
        <is>
          <t>11</t>
        </is>
      </c>
      <c r="E23" s="5" t="inlineStr">
        <is>
          <t>42.000,00</t>
        </is>
      </c>
      <c r="F23" s="4" t="inlineStr">
        <is>
          <t>2500.00</t>
        </is>
      </c>
    </row>
    <row collapsed="false" customFormat="false" customHeight="false" hidden="false" ht="12.1" outlineLevel="0" r="24">
      <c r="A24" s="5" t="s">
        <f>=HYPERLINK("https://www.leilaoonline.com.br/lote/detalhe/191237", "045")</f>
      </c>
      <c r="B24" s="4" t="s">
        <f>=HYPERLINK("https://www.leilaoonline.com.br/lote/detalhe/191237", "veja o vídeo!! HONDA/HR-V EXL CVT; 2020/2020; BRANCA; ALCO./GASOL. - FUNCIONANDO - IPVA 2023 OK - FIPE: R$ 118.084,00")</f>
      </c>
      <c r="C24" s="4" t="inlineStr">
        <is>
          <t>Não vendido</t>
        </is>
      </c>
      <c r="D24" s="4" t="inlineStr">
        <is>
          <t>88</t>
        </is>
      </c>
      <c r="E24" s="5" t="inlineStr">
        <is>
          <t>66.000,00</t>
        </is>
      </c>
      <c r="F24" s="4" t="inlineStr">
        <is>
          <t>500.00</t>
        </is>
      </c>
    </row>
    <row collapsed="false" customFormat="false" customHeight="false" hidden="false" ht="12.1" outlineLevel="0" r="25">
      <c r="A25" s="5" t="s">
        <f>=HYPERLINK("https://www.leilaoonline.com.br/lote/detalhe/192028", "047")</f>
      </c>
      <c r="B25" s="4" t="s">
        <f>=HYPERLINK("https://www.leilaoonline.com.br/lote/detalhe/192028", "FIAT/STRADA WORKING; 2014/2015; BRANCA; ALCO./GASOL. - FUNCIONANDO - IPVA 2023 OK")</f>
      </c>
      <c r="C25" s="4" t="inlineStr">
        <is>
          <t>Não vendido</t>
        </is>
      </c>
      <c r="D25" s="4" t="inlineStr">
        <is>
          <t>19</t>
        </is>
      </c>
      <c r="E25" s="5" t="inlineStr">
        <is>
          <t>32.500,00</t>
        </is>
      </c>
      <c r="F25" s="4" t="inlineStr">
        <is>
          <t>500.00</t>
        </is>
      </c>
    </row>
    <row collapsed="false" customFormat="false" customHeight="false" hidden="false" ht="12.1" outlineLevel="0" r="26">
      <c r="A26" s="5" t="s">
        <f>=HYPERLINK("https://www.leilaoonline.com.br/lote/detalhe/191236", "050")</f>
      </c>
      <c r="B26" s="4" t="s">
        <f>=HYPERLINK("https://www.leilaoonline.com.br/lote/detalhe/191236", "veja o vídeo!! RENAULT/DUSTER 16 D 4X2; 2011/2012; PRATA; ALCO./GASOL. - FUNCIONANDO")</f>
      </c>
      <c r="C26" s="4" t="inlineStr">
        <is>
          <t>Não vendido</t>
        </is>
      </c>
      <c r="D26" s="4" t="inlineStr">
        <is>
          <t>21</t>
        </is>
      </c>
      <c r="E26" s="5" t="inlineStr">
        <is>
          <t>35.000,00</t>
        </is>
      </c>
      <c r="F26" s="4" t="inlineStr">
        <is>
          <t>500.00</t>
        </is>
      </c>
    </row>
    <row collapsed="false" customFormat="false" customHeight="false" hidden="false" ht="12.1" outlineLevel="0" r="27">
      <c r="A27" s="5" t="s">
        <f>=HYPERLINK("https://www.leilaoonline.com.br/lote/detalhe/191249", "053")</f>
      </c>
      <c r="B27" s="4" t="s">
        <f>=HYPERLINK("https://www.leilaoonline.com.br/lote/detalhe/191249", "veja o vídeo!! CHEV/ONIX JOY BLACK; 2020/2021; CINZA; ALCO./GASOL. - FUNCIONANDO - IPVA 2023 OK - APROX. 17.600KM")</f>
      </c>
      <c r="C27" s="4" t="inlineStr">
        <is>
          <t>Não vendido</t>
        </is>
      </c>
      <c r="D27" s="4" t="inlineStr">
        <is>
          <t>15</t>
        </is>
      </c>
      <c r="E27" s="5" t="inlineStr">
        <is>
          <t>32.500,00</t>
        </is>
      </c>
      <c r="F27" s="4" t="inlineStr">
        <is>
          <t>1500.00</t>
        </is>
      </c>
    </row>
    <row collapsed="false" customFormat="false" customHeight="false" hidden="false" ht="12.1" outlineLevel="0" r="28">
      <c r="A28" s="5" t="s">
        <f>=HYPERLINK("https://www.leilaoonline.com.br/lote/detalhe/191238", "055")</f>
      </c>
      <c r="B28" s="4" t="s">
        <f>=HYPERLINK("https://www.leilaoonline.com.br/lote/detalhe/191238", "veja o vídeo!! I/CHEVROLET CAMARO 2SS; 2012/2013; BRANCA; GASOLINA - FUNCIONANDO - IPVA 2023 OK")</f>
      </c>
      <c r="C28" s="4" t="inlineStr">
        <is>
          <t>Não vendido</t>
        </is>
      </c>
      <c r="D28" s="4" t="inlineStr">
        <is>
          <t>53</t>
        </is>
      </c>
      <c r="E28" s="5" t="inlineStr">
        <is>
          <t>150.000,00</t>
        </is>
      </c>
      <c r="F28" s="4" t="inlineStr">
        <is>
          <t>2500.00</t>
        </is>
      </c>
    </row>
    <row collapsed="false" customFormat="false" customHeight="false" hidden="false" ht="12.1" outlineLevel="0" r="29">
      <c r="A29" s="5" t="s">
        <f>=HYPERLINK("https://www.leilaoonline.com.br/lote/detalhe/191240", "060")</f>
      </c>
      <c r="B29" s="4" t="s">
        <f>=HYPERLINK("https://www.leilaoonline.com.br/lote/detalhe/191240", "veja o vídeo!! HONDA/CITY EX CVT; 2018/2018; BRANCA; ALCO./GASOL. - FUNCIONANDO - IPVA 2023 OK")</f>
      </c>
      <c r="C29" s="4" t="inlineStr">
        <is>
          <t>Não vendido</t>
        </is>
      </c>
      <c r="D29" s="4" t="inlineStr">
        <is>
          <t>27</t>
        </is>
      </c>
      <c r="E29" s="5" t="inlineStr">
        <is>
          <t>51.250,00</t>
        </is>
      </c>
      <c r="F29" s="4" t="inlineStr">
        <is>
          <t>1250.00</t>
        </is>
      </c>
    </row>
    <row collapsed="false" customFormat="false" customHeight="false" hidden="false" ht="12.1" outlineLevel="0" r="30">
      <c r="A30" s="5" t="s">
        <f>=HYPERLINK("https://www.leilaoonline.com.br/lote/detalhe/191242", "065")</f>
      </c>
      <c r="B30" s="4" t="s">
        <f>=HYPERLINK("https://www.leilaoonline.com.br/lote/detalhe/191242", "CHEVROLET/ONIX 1.4AT LTZ; 2017/2017; PRATA; ALCO./GASOL. - FUNCIONANDO")</f>
      </c>
      <c r="C30" s="4" t="inlineStr">
        <is>
          <t>Não vendido</t>
        </is>
      </c>
      <c r="D30" s="4" t="inlineStr">
        <is>
          <t>19</t>
        </is>
      </c>
      <c r="E30" s="5" t="inlineStr">
        <is>
          <t>36.000,00</t>
        </is>
      </c>
      <c r="F30" s="4" t="inlineStr">
        <is>
          <t>500.00</t>
        </is>
      </c>
    </row>
    <row collapsed="false" customFormat="false" customHeight="false" hidden="false" ht="12.1" outlineLevel="0" r="31">
      <c r="A31" s="5" t="s">
        <f>=HYPERLINK("https://www.leilaoonline.com.br/lote/detalhe/191239", "067")</f>
      </c>
      <c r="B31" s="4" t="s">
        <f>=HYPERLINK("https://www.leilaoonline.com.br/lote/detalhe/191239", "veja o vídeo!! HONDA/FIT PERSONAL; 2018/2019; PRATA; ALCO./GASOL. - FUNCIONANDO - IPVA 2023 OK - APROX. 21.500KM")</f>
      </c>
      <c r="C31" s="4" t="inlineStr">
        <is>
          <t>Não vendido</t>
        </is>
      </c>
      <c r="D31" s="4" t="inlineStr">
        <is>
          <t>75</t>
        </is>
      </c>
      <c r="E31" s="5" t="inlineStr">
        <is>
          <t>52.000,00</t>
        </is>
      </c>
      <c r="F31" s="4" t="inlineStr">
        <is>
          <t>500.00</t>
        </is>
      </c>
    </row>
    <row collapsed="false" customFormat="false" customHeight="false" hidden="false" ht="12.1" outlineLevel="0" r="32">
      <c r="A32" s="5" t="s">
        <f>=HYPERLINK("https://www.leilaoonline.com.br/lote/detalhe/191248", "070")</f>
      </c>
      <c r="B32" s="4" t="s">
        <f>=HYPERLINK("https://www.leilaoonline.com.br/lote/detalhe/191248", "veja o vídeo!! HYUNDAI/HB20S 1.6M COMF; 2017/2018; BRANCA; ALCO./GASOL. - FUNCIONANDO - IPVA 2023 OK")</f>
      </c>
      <c r="C32" s="4" t="inlineStr">
        <is>
          <t>Vendido</t>
        </is>
      </c>
      <c r="D32" s="4" t="inlineStr">
        <is>
          <t>38</t>
        </is>
      </c>
      <c r="E32" s="5" t="inlineStr">
        <is>
          <t>42.500,00</t>
        </is>
      </c>
      <c r="F32" s="4" t="inlineStr">
        <is>
          <t>500.00</t>
        </is>
      </c>
    </row>
    <row collapsed="false" customFormat="false" customHeight="false" hidden="false" ht="12.1" outlineLevel="0" r="33">
      <c r="A33" s="5" t="s">
        <f>=HYPERLINK("https://www.leilaoonline.com.br/lote/detalhe/191247", "073")</f>
      </c>
      <c r="B33" s="4" t="s">
        <f>=HYPERLINK("https://www.leilaoonline.com.br/lote/detalhe/191247", "veja o vídeo!! HONDA/FIT EX CVT; 2014/2015; CINZA; ALCO./GASOL. - FUNCIONANDO - IPVA 2023 OK")</f>
      </c>
      <c r="C33" s="4" t="inlineStr">
        <is>
          <t>Não vendido</t>
        </is>
      </c>
      <c r="D33" s="4" t="inlineStr">
        <is>
          <t>62</t>
        </is>
      </c>
      <c r="E33" s="5" t="inlineStr">
        <is>
          <t>40.500,00</t>
        </is>
      </c>
      <c r="F33" s="4" t="inlineStr">
        <is>
          <t>500.00</t>
        </is>
      </c>
    </row>
    <row collapsed="false" customFormat="false" customHeight="false" hidden="false" ht="12.1" outlineLevel="0" r="34">
      <c r="A34" s="5" t="s">
        <f>=HYPERLINK("https://www.leilaoonline.com.br/lote/detalhe/191254", "085")</f>
      </c>
      <c r="B34" s="4" t="s">
        <f>=HYPERLINK("https://www.leilaoonline.com.br/lote/detalhe/191254", "veja o vídeo!! HONDA/CITY PERSONAL; 2019/2019; CINZA; ALCO./GASOL. - FUNCIONANDO - IPVA 2023 OK")</f>
      </c>
      <c r="C34" s="4" t="inlineStr">
        <is>
          <t>Não vendido</t>
        </is>
      </c>
      <c r="D34" s="4" t="inlineStr">
        <is>
          <t>25</t>
        </is>
      </c>
      <c r="E34" s="5" t="inlineStr">
        <is>
          <t>45.000,00</t>
        </is>
      </c>
      <c r="F34" s="4" t="inlineStr">
        <is>
          <t>1250.00</t>
        </is>
      </c>
    </row>
    <row collapsed="false" customFormat="false" customHeight="false" hidden="false" ht="12.1" outlineLevel="0" r="35">
      <c r="A35" s="5" t="s">
        <f>=HYPERLINK("https://www.leilaoonline.com.br/lote/detalhe/192029", "100")</f>
      </c>
      <c r="B35" s="4" t="s">
        <f>=HYPERLINK("https://www.leilaoonline.com.br/lote/detalhe/192029", "JOGO DE RODAS 5 FUROS ARO 18" COM PNEUS 215 X 35")</f>
      </c>
      <c r="C35" s="4" t="inlineStr">
        <is>
          <t>Não vendido</t>
        </is>
      </c>
      <c r="D35" s="4" t="inlineStr">
        <is>
          <t>0</t>
        </is>
      </c>
      <c r="E35" s="5" t="inlineStr">
        <is>
          <t>2.650,00</t>
        </is>
      </c>
      <c r="F35" s="4" t="inlineStr">
        <is>
          <t>150.00</t>
        </is>
      </c>
    </row>
    <row collapsed="false" customFormat="false" customHeight="false" hidden="false" ht="12.1" outlineLevel="0" r="36">
      <c r="A36" s="5" t="s">
        <f>=HYPERLINK("https://www.leilaoonline.com.br/lote/detalhe/192030", "101")</f>
      </c>
      <c r="B36" s="4" t="s">
        <f>=HYPERLINK("https://www.leilaoonline.com.br/lote/detalhe/192030", "JOGO DE RODAS ORBITAL (FUTURA) ARO 14 COM PNEUS")</f>
      </c>
      <c r="C36" s="4" t="inlineStr">
        <is>
          <t>Não vendido</t>
        </is>
      </c>
      <c r="D36" s="4" t="inlineStr">
        <is>
          <t>0</t>
        </is>
      </c>
      <c r="E36" s="5" t="inlineStr">
        <is>
          <t>1.250,00</t>
        </is>
      </c>
      <c r="F36" s="4" t="inlineStr">
        <is>
          <t>150.00</t>
        </is>
      </c>
    </row>
    <row collapsed="false" customFormat="false" customHeight="false" hidden="false" ht="12.1" outlineLevel="0" r="37">
      <c r="A37" s="5" t="s">
        <f>=HYPERLINK("https://www.leilaoonline.com.br/lote/detalhe/192031", "102")</f>
      </c>
      <c r="B37" s="4" t="s">
        <f>=HYPERLINK("https://www.leilaoonline.com.br/lote/detalhe/192031", "JOGO DE RODAS MOD. GOL G3 GTI; ARO 15 COM PNEUS 195 50")</f>
      </c>
      <c r="C37" s="4" t="inlineStr">
        <is>
          <t>Não vendido</t>
        </is>
      </c>
      <c r="D37" s="4" t="inlineStr">
        <is>
          <t>0</t>
        </is>
      </c>
      <c r="E37" s="5" t="inlineStr">
        <is>
          <t>1.450,00</t>
        </is>
      </c>
      <c r="F37" s="4" t="inlineStr">
        <is>
          <t>150.00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2026-11-04T18:31:29.00Z</dcterms:created>
  <dc:creator>Tellks Tecnologia</dc:creator>
  <cp:revision>0</cp:revision>
</cp:coreProperties>
</file>