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Online.com.br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Spins LS 21 • Frontier • Hilux 20 • S10 LS 18 • Master 19 • Fiorino HD 19 e 21 • Ranger • 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20/10/2023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=HYPERLINK("https://www.leilaoonline.com.br/lote/detalhe/199641", "012")</f>
      </c>
      <c r="B11" s="4" t="s">
        <f>=HYPERLINK("https://www.leilaoonline.com.br/lote/detalhe/199641", "FIAT FIORINO HD WKE; 2018/2019 - FUNCIONANDO - FROTA 09 - IPVA 2023 OK - FIPE R$ 68.384,00")</f>
      </c>
      <c r="C11" s="4" t="inlineStr">
        <is>
          <t>Não vendido</t>
        </is>
      </c>
      <c r="D11" s="4" t="inlineStr">
        <is>
          <t>3</t>
        </is>
      </c>
      <c r="E11" s="5" t="inlineStr">
        <is>
          <t>25.000,00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=HYPERLINK("https://www.leilaoonline.com.br/lote/detalhe/199640", "013")</f>
      </c>
      <c r="B12" s="4" t="s">
        <f>=HYPERLINK("https://www.leilaoonline.com.br/lote/detalhe/199640", "FIAT FIORINO ENDURANCE EVO 1.4; 2020/2021 - FUNCIONANDO - FROTA 07 - IPVA 2023 OK - FIPE R$ 78.219,00")</f>
      </c>
      <c r="C12" s="4" t="inlineStr">
        <is>
          <t>Não vendido</t>
        </is>
      </c>
      <c r="D12" s="4" t="inlineStr">
        <is>
          <t>1</t>
        </is>
      </c>
      <c r="E12" s="5" t="inlineStr">
        <is>
          <t>40.000,00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=HYPERLINK("https://www.leilaoonline.com.br/lote/detalhe/199642", "015")</f>
      </c>
      <c r="B13" s="4" t="s">
        <f>=HYPERLINK("https://www.leilaoonline.com.br/lote/detalhe/199642", "GM - CHEVROLET MONTANA LS; 2014/2015 - FUNCIONANDO - FROTA 98 - IPVA 2023 OK")</f>
      </c>
      <c r="C13" s="4" t="inlineStr">
        <is>
          <t>Não vendido</t>
        </is>
      </c>
      <c r="D13" s="4" t="inlineStr">
        <is>
          <t>16</t>
        </is>
      </c>
      <c r="E13" s="5" t="inlineStr">
        <is>
          <t>25.750,00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=HYPERLINK("https://www.leilaoonline.com.br/lote/detalhe/199643", "016")</f>
      </c>
      <c r="B14" s="4" t="s">
        <f>=HYPERLINK("https://www.leilaoonline.com.br/lote/detalhe/199643", "VW NOVA SAVEIRO RB MBVS; 2019/2020 - FUNCIONANDO - FROTA 63 - IPVA 2023 OK ")</f>
      </c>
      <c r="C14" s="4" t="inlineStr">
        <is>
          <t>Não vendido</t>
        </is>
      </c>
      <c r="D14" s="4" t="inlineStr">
        <is>
          <t>16</t>
        </is>
      </c>
      <c r="E14" s="5" t="inlineStr">
        <is>
          <t>35.500,00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=HYPERLINK("https://www.leilaoonline.com.br/lote/detalhe/199571", "018")</f>
      </c>
      <c r="B15" s="4" t="s">
        <f>=HYPERLINK("https://www.leilaoonline.com.br/lote/detalhe/199571", "TOYOTA HILUX CHLSTM4FD; 2020/2020; DIESEL - FUNCIONANDO - APROX. 112.300KM - FROTA C53 - IPVA 2023 OK")</f>
      </c>
      <c r="C15" s="4" t="inlineStr">
        <is>
          <t>Não vendido</t>
        </is>
      </c>
      <c r="D15" s="4" t="inlineStr">
        <is>
          <t>11</t>
        </is>
      </c>
      <c r="E15" s="5" t="inlineStr">
        <is>
          <t>108.000,00</t>
        </is>
      </c>
      <c r="F15" s="4" t="inlineStr">
        <is>
          <t>1000.00</t>
        </is>
      </c>
    </row>
    <row collapsed="false" customFormat="false" customHeight="false" hidden="false" ht="12.1" outlineLevel="0" r="16">
      <c r="A16" s="5" t="s">
        <f>=HYPERLINK("https://www.leilaoonline.com.br/lote/detalhe/199567", "019")</f>
      </c>
      <c r="B16" s="4" t="s">
        <f>=HYPERLINK("https://www.leilaoonline.com.br/lote/detalhe/199567", "TOYOTA HILUX CHLSTM4FD; 2018/2018; DIESEL - FUNCIONANDO - APROX. 80.000KM - FROTA 74 - IPVA 2023 OK")</f>
      </c>
      <c r="C16" s="4" t="inlineStr">
        <is>
          <t>Não vendido</t>
        </is>
      </c>
      <c r="D16" s="4" t="inlineStr">
        <is>
          <t>10</t>
        </is>
      </c>
      <c r="E16" s="5" t="inlineStr">
        <is>
          <t>89.000,00</t>
        </is>
      </c>
      <c r="F16" s="4" t="inlineStr">
        <is>
          <t>1000.00</t>
        </is>
      </c>
    </row>
    <row collapsed="false" customFormat="false" customHeight="false" hidden="false" ht="12.1" outlineLevel="0" r="17">
      <c r="A17" s="5" t="s">
        <f>=HYPERLINK("https://www.leilaoonline.com.br/lote/detalhe/199568", "020")</f>
      </c>
      <c r="B17" s="4" t="s">
        <f>=HYPERLINK("https://www.leilaoonline.com.br/lote/detalhe/199568", "TOYOTA HILUX CHLSTM4FD; 2020/2020; DIESEL - FUNCIONANDO - APROX. 134.600KM - FROTA D38 - IPVA 2023 OK ")</f>
      </c>
      <c r="C17" s="4" t="inlineStr">
        <is>
          <t>Não vendido</t>
        </is>
      </c>
      <c r="D17" s="4" t="inlineStr">
        <is>
          <t>1</t>
        </is>
      </c>
      <c r="E17" s="5" t="inlineStr">
        <is>
          <t>98.000,00</t>
        </is>
      </c>
      <c r="F17" s="4" t="inlineStr">
        <is>
          <t>1000.00</t>
        </is>
      </c>
    </row>
    <row collapsed="false" customFormat="false" customHeight="false" hidden="false" ht="12.1" outlineLevel="0" r="18">
      <c r="A18" s="5" t="s">
        <f>=HYPERLINK("https://www.leilaoonline.com.br/lote/detalhe/199566", "021")</f>
      </c>
      <c r="B18" s="4" t="s">
        <f>=HYPERLINK("https://www.leilaoonline.com.br/lote/detalhe/199566", "TOYOTA HILUX CHLSTM4FD; 2020/2020; DIESEL - FUNCIONANDO - APROX. 103.200KM - FROTA C52 - IPVA 2023 OK")</f>
      </c>
      <c r="C18" s="4" t="inlineStr">
        <is>
          <t>Não vendido</t>
        </is>
      </c>
      <c r="D18" s="4" t="inlineStr">
        <is>
          <t>2</t>
        </is>
      </c>
      <c r="E18" s="5" t="inlineStr">
        <is>
          <t>107.500,00</t>
        </is>
      </c>
      <c r="F18" s="4" t="inlineStr">
        <is>
          <t>2500.00</t>
        </is>
      </c>
    </row>
    <row collapsed="false" customFormat="false" customHeight="false" hidden="false" ht="12.1" outlineLevel="0" r="19">
      <c r="A19" s="5" t="s">
        <f>=HYPERLINK("https://www.leilaoonline.com.br/lote/detalhe/199569", "022")</f>
      </c>
      <c r="B19" s="4" t="s">
        <f>=HYPERLINK("https://www.leilaoonline.com.br/lote/detalhe/199569", "TOYOTA/HILUX CSLSTM4FD 4X4; 2020/2020 - FUNCIONANDO - FROTA C54 - IPVA 2023 OK")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110.000,00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=HYPERLINK("https://www.leilaoonline.com.br/lote/detalhe/199644", "024")</f>
      </c>
      <c r="B20" s="4" t="s">
        <f>=HYPERLINK("https://www.leilaoonline.com.br/lote/detalhe/199644", "CHEVROLET/SPIN 1.8L MT LS E; 2021/2021 - FUNCIONANDO - PLACA FINAL 17 - COD. PATIO 44 - IPVA 2023 OK")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40.000,00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=HYPERLINK("https://www.leilaoonline.com.br/lote/detalhe/199645", "027")</f>
      </c>
      <c r="B21" s="4" t="s">
        <f>=HYPERLINK("https://www.leilaoonline.com.br/lote/detalhe/199645", "VW GOL 1.0L MC4; 2018/2019 - FUNCIONANDO - FROTA 23 - IPVA 2023 OK")</f>
      </c>
      <c r="C21" s="4" t="inlineStr">
        <is>
          <t>Não vendido</t>
        </is>
      </c>
      <c r="D21" s="4" t="inlineStr">
        <is>
          <t>14</t>
        </is>
      </c>
      <c r="E21" s="5" t="inlineStr">
        <is>
          <t>26.500,00</t>
        </is>
      </c>
      <c r="F21" s="4" t="inlineStr">
        <is>
          <t>500.00</t>
        </is>
      </c>
    </row>
    <row collapsed="false" customFormat="false" customHeight="false" hidden="false" ht="12.1" outlineLevel="0" r="22">
      <c r="A22" s="5" t="s">
        <f>=HYPERLINK("https://www.leilaoonline.com.br/lote/detalhe/199570", "028")</f>
      </c>
      <c r="B22" s="4" t="s">
        <f>=HYPERLINK("https://www.leilaoonline.com.br/lote/detalhe/199570", "CAMIONETE CHEVROLET S10 LS DS4 4X4; 2017/2018 - FUNCIONANDO - FROTA 52 - FIPE R$ 136.475,00 - IPVA 2023 OK")</f>
      </c>
      <c r="C22" s="4" t="inlineStr">
        <is>
          <t>Não vendido</t>
        </is>
      </c>
      <c r="D22" s="4" t="inlineStr">
        <is>
          <t>5</t>
        </is>
      </c>
      <c r="E22" s="5" t="inlineStr">
        <is>
          <t>91.250,00</t>
        </is>
      </c>
      <c r="F22" s="4" t="inlineStr">
        <is>
          <t>1250.00</t>
        </is>
      </c>
    </row>
    <row collapsed="false" customFormat="false" customHeight="false" hidden="false" ht="12.1" outlineLevel="0" r="23">
      <c r="A23" s="5" t="s">
        <f>=HYPERLINK("https://www.leilaoonline.com.br/lote/detalhe/199585", "032")</f>
      </c>
      <c r="B23" s="4" t="s">
        <f>=HYPERLINK("https://www.leilaoonline.com.br/lote/detalhe/199585", "NISSAN FRONTIER S MTX4; 2021/2021; CABINE DUPLA; 4X4; DIESEL - FUNCIONANDO - FROTA J54 - IPVA 2023 OK - FIPE R$ 152.275,00")</f>
      </c>
      <c r="C23" s="4" t="inlineStr">
        <is>
          <t>Não vendido</t>
        </is>
      </c>
      <c r="D23" s="4" t="inlineStr">
        <is>
          <t>17</t>
        </is>
      </c>
      <c r="E23" s="5" t="inlineStr">
        <is>
          <t>84.000,00</t>
        </is>
      </c>
      <c r="F23" s="4" t="inlineStr">
        <is>
          <t>1000.00</t>
        </is>
      </c>
    </row>
    <row collapsed="false" customFormat="false" customHeight="false" hidden="false" ht="12.1" outlineLevel="0" r="24">
      <c r="A24" s="5" t="s">
        <f>=HYPERLINK("https://www.leilaoonline.com.br/lote/detalhe/199583", "036")</f>
      </c>
      <c r="B24" s="4" t="s">
        <f>=HYPERLINK("https://www.leilaoonline.com.br/lote/detalhe/199583", "CHEVROLET/SPIN 1.8L MT LS; 2021/2021 - FUNCIONANDO - FROTA 08 - IPVA 2023 OK")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40.000,00</t>
        </is>
      </c>
      <c r="F24" s="4" t="inlineStr">
        <is>
          <t>1000.00</t>
        </is>
      </c>
    </row>
    <row collapsed="false" customFormat="false" customHeight="false" hidden="false" ht="12.1" outlineLevel="0" r="25">
      <c r="A25" s="5" t="s">
        <f>=HYPERLINK("https://www.leilaoonline.com.br/lote/detalhe/199584", "037")</f>
      </c>
      <c r="B25" s="4" t="s">
        <f>=HYPERLINK("https://www.leilaoonline.com.br/lote/detalhe/199584", "CHEVROLET/SPIN 1.8L MT LS E; 2021/2021 - FUNCIONANDO - PLACA FINAL 32 - COD. PATIO 42 - IPVA 2023 OK")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40.000,00</t>
        </is>
      </c>
      <c r="F25" s="4" t="inlineStr">
        <is>
          <t>1000.00</t>
        </is>
      </c>
    </row>
    <row collapsed="false" customFormat="false" customHeight="false" hidden="false" ht="12.1" outlineLevel="0" r="26">
      <c r="A26" s="5" t="s">
        <f>=HYPERLINK("https://www.leilaoonline.com.br/lote/detalhe/199579", "041")</f>
      </c>
      <c r="B26" s="4" t="s">
        <f>=HYPERLINK("https://www.leilaoonline.com.br/lote/detalhe/199579", "CHEVROLET/SPIN 1.8L MT LS E; 2021/2021 - FUNCIONANDO - PLACA FINAL 80 - COD. PATIO 04 - IPVA 2023 OK")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40.000,00</t>
        </is>
      </c>
      <c r="F26" s="4" t="inlineStr">
        <is>
          <t>1000.00</t>
        </is>
      </c>
    </row>
    <row collapsed="false" customFormat="false" customHeight="false" hidden="false" ht="12.1" outlineLevel="0" r="27">
      <c r="A27" s="5" t="s">
        <f>=HYPERLINK("https://www.leilaoonline.com.br/lote/detalhe/199580", "043")</f>
      </c>
      <c r="B27" s="4" t="s">
        <f>=HYPERLINK("https://www.leilaoonline.com.br/lote/detalhe/199580", "CHEVROLET/SPIN 1.8L MT LS E; 2021/2021 - FUNCIONANDO - PLACA FINAL 76 - COD. PATIO 38 - IPVA 2023 OK")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40.000,00</t>
        </is>
      </c>
      <c r="F27" s="4" t="inlineStr">
        <is>
          <t>1000.00</t>
        </is>
      </c>
    </row>
    <row collapsed="false" customFormat="false" customHeight="false" hidden="false" ht="12.1" outlineLevel="0" r="28">
      <c r="A28" s="5" t="s">
        <f>=HYPERLINK("https://www.leilaoonline.com.br/lote/detalhe/199581", "044")</f>
      </c>
      <c r="B28" s="4" t="s">
        <f>=HYPERLINK("https://www.leilaoonline.com.br/lote/detalhe/199581", "CAMIONETE KIA UK 2500 HD - SC; 2011/2012; CAB. SUPLEMENTAR E CARROCERIA - FUNCIONANDO - IPVA 2023 OK")</f>
      </c>
      <c r="C28" s="4" t="inlineStr">
        <is>
          <t>Não vendido</t>
        </is>
      </c>
      <c r="D28" s="4" t="inlineStr">
        <is>
          <t>40</t>
        </is>
      </c>
      <c r="E28" s="5" t="inlineStr">
        <is>
          <t>33.500,00</t>
        </is>
      </c>
      <c r="F28" s="4" t="inlineStr">
        <is>
          <t>500.00</t>
        </is>
      </c>
    </row>
    <row collapsed="false" customFormat="false" customHeight="false" hidden="false" ht="12.1" outlineLevel="0" r="29">
      <c r="A29" s="5" t="s">
        <f>=HYPERLINK("https://www.leilaoonline.com.br/lote/detalhe/199587", "045")</f>
      </c>
      <c r="B29" s="4" t="s">
        <f>=HYPERLINK("https://www.leilaoonline.com.br/lote/detalhe/199587", "FIAT PALIO WEEKEND ADVENTURE; 2018/2019; ALCO./GASOL. - FUNCIONANDO - PLACA FINAL 814 - IPVA 2023 OK")</f>
      </c>
      <c r="C29" s="4" t="inlineStr">
        <is>
          <t>Não vendido</t>
        </is>
      </c>
      <c r="D29" s="4" t="inlineStr">
        <is>
          <t>39</t>
        </is>
      </c>
      <c r="E29" s="5" t="inlineStr">
        <is>
          <t>29.000,00</t>
        </is>
      </c>
      <c r="F29" s="4" t="inlineStr">
        <is>
          <t>500.00</t>
        </is>
      </c>
    </row>
    <row collapsed="false" customFormat="false" customHeight="false" hidden="false" ht="12.1" outlineLevel="0" r="30">
      <c r="A30" s="5" t="s">
        <f>=HYPERLINK("https://www.leilaoonline.com.br/lote/detalhe/199582", "046")</f>
      </c>
      <c r="B30" s="4" t="s">
        <f>=HYPERLINK("https://www.leilaoonline.com.br/lote/detalhe/199582", "RENAULT MASTER FURGÃO; 2018/2019 - FUNCIONANDO - FROTA 17 - IPVA 2023 OK")</f>
      </c>
      <c r="C30" s="4" t="inlineStr">
        <is>
          <t>Não vendido</t>
        </is>
      </c>
      <c r="D30" s="4" t="inlineStr">
        <is>
          <t>2</t>
        </is>
      </c>
      <c r="E30" s="5" t="inlineStr">
        <is>
          <t>70.000,00</t>
        </is>
      </c>
      <c r="F30" s="4" t="inlineStr">
        <is>
          <t>1250.00</t>
        </is>
      </c>
    </row>
    <row collapsed="false" customFormat="false" customHeight="false" hidden="false" ht="12.1" outlineLevel="0" r="31">
      <c r="A31" s="5" t="s">
        <f>=HYPERLINK("https://www.leilaoonline.com.br/lote/detalhe/199588", "050")</f>
      </c>
      <c r="B31" s="4" t="s">
        <f>=HYPERLINK("https://www.leilaoonline.com.br/lote/detalhe/199588", "JEEP COMPASS LONGITUDE; 2021/2021; AUTOMÁTICO; DIESEL - FUNCIONANDO - FROTA 83 - IPVA 2023 OK - FIPE R$ 169.307,00")</f>
      </c>
      <c r="C31" s="4" t="inlineStr">
        <is>
          <t>Não vendido</t>
        </is>
      </c>
      <c r="D31" s="4" t="inlineStr">
        <is>
          <t>7</t>
        </is>
      </c>
      <c r="E31" s="5" t="inlineStr">
        <is>
          <t>90.000,00</t>
        </is>
      </c>
      <c r="F31" s="4" t="inlineStr">
        <is>
          <t>1500.00</t>
        </is>
      </c>
    </row>
    <row collapsed="false" customFormat="false" customHeight="false" hidden="false" ht="12.1" outlineLevel="0" r="32">
      <c r="A32" s="5" t="s">
        <f>=HYPERLINK("https://www.leilaoonline.com.br/lote/detalhe/199647", "051")</f>
      </c>
      <c r="B32" s="4" t="s">
        <f>=HYPERLINK("https://www.leilaoonline.com.br/lote/detalhe/199647", "SSANGYONG KYRONM200XDI; 2011/2011 - FUNCIONANDO - FINAL PLACA 09 - IPVA 2023 OK")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25.000,00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=HYPERLINK("https://www.leilaoonline.com.br/lote/detalhe/199586", "053")</f>
      </c>
      <c r="B33" s="4" t="s">
        <f>=HYPERLINK("https://www.leilaoonline.com.br/lote/detalhe/199586", "EVOQUE PURE P5D; 2015/2015 - IPVA 2023 OK")</f>
      </c>
      <c r="C33" s="4" t="inlineStr">
        <is>
          <t>Não vendido</t>
        </is>
      </c>
      <c r="D33" s="4" t="inlineStr">
        <is>
          <t>1</t>
        </is>
      </c>
      <c r="E33" s="5" t="inlineStr">
        <is>
          <t>90.000,00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=HYPERLINK("https://www.leilaoonline.com.br/lote/detalhe/199646", "057")</f>
      </c>
      <c r="B34" s="4" t="s">
        <f>=HYPERLINK("https://www.leilaoonline.com.br/lote/detalhe/199646", "VW AMAROK CD 4X4 HIG; 2012/2013; CABINE DUPLA - FUNCIONANDO - PLACA FINAL 38 - IPVA 2023 OK")</f>
      </c>
      <c r="C34" s="4" t="inlineStr">
        <is>
          <t>Não vendido</t>
        </is>
      </c>
      <c r="D34" s="4" t="inlineStr">
        <is>
          <t>2</t>
        </is>
      </c>
      <c r="E34" s="5" t="inlineStr">
        <is>
          <t>50.000,00</t>
        </is>
      </c>
      <c r="F34" s="4" t="inlineStr">
        <is>
          <t>1250.00</t>
        </is>
      </c>
    </row>
    <row collapsed="false" customFormat="false" customHeight="false" hidden="false" ht="12.1" outlineLevel="0" r="35">
      <c r="A35" s="5" t="s">
        <f>=HYPERLINK("https://www.leilaoonline.com.br/lote/detalhe/199650", "058")</f>
      </c>
      <c r="B35" s="4" t="s">
        <f>=HYPERLINK("https://www.leilaoonline.com.br/lote/detalhe/199650", "FIAT DOBLO ESSENCE 7L E; 2021/2021 - FUNCIONANDO - FROTA 62 - IPVA 2023 OK - FIPE R$ 82.424,00")</f>
      </c>
      <c r="C35" s="4" t="inlineStr">
        <is>
          <t>Não vendido</t>
        </is>
      </c>
      <c r="D35" s="4" t="inlineStr">
        <is>
          <t>8</t>
        </is>
      </c>
      <c r="E35" s="5" t="inlineStr">
        <is>
          <t>38.500,00</t>
        </is>
      </c>
      <c r="F35" s="4" t="inlineStr">
        <is>
          <t>500.00</t>
        </is>
      </c>
    </row>
    <row collapsed="false" customFormat="false" customHeight="false" hidden="false" ht="12.1" outlineLevel="0" r="36">
      <c r="A36" s="5" t="s">
        <f>=HYPERLINK("https://www.leilaoonline.com.br/lote/detalhe/199603", "059")</f>
      </c>
      <c r="B36" s="4" t="s">
        <f>=HYPERLINK("https://www.leilaoonline.com.br/lote/detalhe/199603", "FIAT DOBLO ESSENCE 7L E; 2021/2021 - FUNCIONANDO - FROTA 91 - IPVA 2023 OK")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35.000,00</t>
        </is>
      </c>
      <c r="F36" s="4" t="inlineStr">
        <is>
          <t>500.00</t>
        </is>
      </c>
    </row>
    <row collapsed="false" customFormat="false" customHeight="false" hidden="false" ht="12.1" outlineLevel="0" r="37">
      <c r="A37" s="5" t="s">
        <f>=HYPERLINK("https://www.leilaoonline.com.br/lote/detalhe/199649", "060")</f>
      </c>
      <c r="B37" s="4" t="s">
        <f>=HYPERLINK("https://www.leilaoonline.com.br/lote/detalhe/199649", "CHEVROLET/CRUZE LT NB; 2012/2012; ALCO./GASOL./GNV - FUNCIONANDO - PLACA FINAL A20 - IPVA 2023 OK")</f>
      </c>
      <c r="C37" s="4" t="inlineStr">
        <is>
          <t>Não vendido</t>
        </is>
      </c>
      <c r="D37" s="4" t="inlineStr">
        <is>
          <t>14</t>
        </is>
      </c>
      <c r="E37" s="5" t="inlineStr">
        <is>
          <t>26.000,00</t>
        </is>
      </c>
      <c r="F37" s="4" t="inlineStr">
        <is>
          <t>500.00</t>
        </is>
      </c>
    </row>
    <row collapsed="false" customFormat="false" customHeight="false" hidden="false" ht="12.1" outlineLevel="0" r="38">
      <c r="A38" s="5" t="s">
        <f>=HYPERLINK("https://www.leilaoonline.com.br/lote/detalhe/199648", "080")</f>
      </c>
      <c r="B38" s="4" t="s">
        <f>=HYPERLINK("https://www.leilaoonline.com.br/lote/detalhe/199648", "CAMINHÃO IVECO/TRAKKER 720T 42TN; 2009/2010; ANO TIPO TRAÇÃO CAMINHÃO TRATOR - IPVA 2023 OK")</f>
      </c>
      <c r="C38" s="4" t="inlineStr">
        <is>
          <t>Não vendido</t>
        </is>
      </c>
      <c r="D38" s="4" t="inlineStr">
        <is>
          <t>31</t>
        </is>
      </c>
      <c r="E38" s="5" t="inlineStr">
        <is>
          <t>52.500,00</t>
        </is>
      </c>
      <c r="F38" s="4" t="inlineStr">
        <is>
          <t>500.00</t>
        </is>
      </c>
    </row>
    <row collapsed="false" customFormat="false" customHeight="false" hidden="false" ht="12.1" outlineLevel="0" r="39">
      <c r="A39" s="5" t="s">
        <f>=HYPERLINK("https://www.leilaoonline.com.br/lote/detalhe/199600", "085")</f>
      </c>
      <c r="B39" s="4" t="s">
        <f>=HYPERLINK("https://www.leilaoonline.com.br/lote/detalhe/199600", "CAMIONETE KIA UK 2500 HD SC; 2019/2020; BAÚ - FROTA 58 - IPVA 2023 OK")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35.000,00</t>
        </is>
      </c>
      <c r="F39" s="4" t="inlineStr">
        <is>
          <t>1250.00</t>
        </is>
      </c>
    </row>
    <row collapsed="false" customFormat="false" customHeight="false" hidden="false" ht="12.1" outlineLevel="0" r="40">
      <c r="A40" s="5" t="s">
        <f>=HYPERLINK("https://www.leilaoonline.com.br/lote/detalhe/199601", "086")</f>
      </c>
      <c r="B40" s="4" t="s">
        <f>=HYPERLINK("https://www.leilaoonline.com.br/lote/detalhe/199601", "CAMIONETE KIA UK 2500 HD SC; 2019/2020; BAÚ - FROTA 16 - IPVA 2023 OK")</f>
      </c>
      <c r="C40" s="4" t="inlineStr">
        <is>
          <t>Não vendido</t>
        </is>
      </c>
      <c r="D40" s="4" t="inlineStr">
        <is>
          <t>17</t>
        </is>
      </c>
      <c r="E40" s="5" t="inlineStr">
        <is>
          <t>70.000,00</t>
        </is>
      </c>
      <c r="F40" s="4" t="inlineStr">
        <is>
          <t>1250.00</t>
        </is>
      </c>
    </row>
    <row collapsed="false" customFormat="false" customHeight="false" hidden="false" ht="12.1" outlineLevel="0" r="41">
      <c r="A41" s="5" t="s">
        <f>=HYPERLINK("https://www.leilaoonline.com.br/lote/detalhe/199602", "087")</f>
      </c>
      <c r="B41" s="4" t="s">
        <f>=HYPERLINK("https://www.leilaoonline.com.br/lote/detalhe/199602", "CAMIONETE KIA UK 2500 HD SC; 2019/2020; BAÚ - FROTA 94 - IPVA 2023 OK")</f>
      </c>
      <c r="C41" s="4" t="inlineStr">
        <is>
          <t>Não vendido</t>
        </is>
      </c>
      <c r="D41" s="4" t="inlineStr">
        <is>
          <t>21</t>
        </is>
      </c>
      <c r="E41" s="5" t="inlineStr">
        <is>
          <t>70.000,00</t>
        </is>
      </c>
      <c r="F41" s="4" t="inlineStr">
        <is>
          <t>500.00</t>
        </is>
      </c>
    </row>
    <row collapsed="false" customFormat="false" customHeight="false" hidden="false" ht="12.1" outlineLevel="0" r="42">
      <c r="A42" s="5" t="s">
        <f>=HYPERLINK("https://www.leilaoonline.com.br/lote/detalhe/199604", "090")</f>
      </c>
      <c r="B42" s="4" t="s">
        <f>=HYPERLINK("https://www.leilaoonline.com.br/lote/detalhe/199604", "FORD F12000 160; 2001/2001; COM CESTO AÉREO; BRANCA; DIESEL - FUNCIONANDO - FROTA 539 - IPVA 2023 OK")</f>
      </c>
      <c r="C42" s="4" t="inlineStr">
        <is>
          <t>Não vendido</t>
        </is>
      </c>
      <c r="D42" s="4" t="inlineStr">
        <is>
          <t>47</t>
        </is>
      </c>
      <c r="E42" s="5" t="inlineStr">
        <is>
          <t>43.000,00</t>
        </is>
      </c>
      <c r="F42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2026-11-04T18:31:28.00Z</dcterms:created>
  <dc:creator>Tellks Tecnologia</dc:creator>
  <cp:revision>0</cp:revision>
</cp:coreProperties>
</file>