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Spin 21 • Fit 19 • Creta • BMW 320I • HR-V 21 • Etios • City 18 • Corolla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01/11/2023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=HYPERLINK("https://www.leilaoonline.com.br/lote/detalhe/200900", "005")</f>
      </c>
      <c r="B11" s="4" t="s">
        <f>=HYPERLINK("https://www.leilaoonline.com.br/lote/detalhe/200900", "veja o vídeo!! CAMINHÃO VW/5.140E DELIVERY; 2010/2010; BRANCA; DIESEL - FUNCIONANDO - IPVA 2023 OK")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92.500,00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=HYPERLINK("https://www.leilaoonline.com.br/lote/detalhe/200897", "007")</f>
      </c>
      <c r="B12" s="4" t="s">
        <f>=HYPERLINK("https://www.leilaoonline.com.br/lote/detalhe/200897", "veja o vídeo!! CHEVROLET/SPIN 1.8L MT LS E.; 2021/2021; PRATA; ALCO./GASOL. - FUNC. - FROTA F83 - IPVA 2023 OK - FIPE: R$ 70.794,00")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=HYPERLINK("https://www.leilaoonline.com.br/lote/detalhe/201205", "012")</f>
      </c>
      <c r="B13" s="4" t="s">
        <f>=HYPERLINK("https://www.leilaoonline.com.br/lote/detalhe/201205", "TOYOTA/COROLLA XEI 20; 2022/2023; CINZA; ALCO./GASOL. - FUNCIONANDO - IPVA 2023 OK - FIPE: R$ 134.953,00")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86.500,00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=HYPERLINK("https://www.leilaoonline.com.br/lote/detalhe/201862", "013")</f>
      </c>
      <c r="B14" s="4" t="s">
        <f>=HYPERLINK("https://www.leilaoonline.com.br/lote/detalhe/201862", "CHEVROLET/S10 LTZ DD4A; 2017/2017; AZUL; DIESEL - FUNCIONANDO - IPVA 2023 OK")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86.250,00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=HYPERLINK("https://www.leilaoonline.com.br/lote/detalhe/200898", "014")</f>
      </c>
      <c r="B15" s="4" t="s">
        <f>=HYPERLINK("https://www.leilaoonline.com.br/lote/detalhe/200898", "veja o vídeo!! HONDA/HR-V EXL CVT; 2021/2021; CINZA; ALCO./GASOL. - FUNCIONANDO - FIPE R$ 125.501,00")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75.000,00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=HYPERLINK("https://www.leilaoonline.com.br/lote/detalhe/201203", "015")</f>
      </c>
      <c r="B16" s="4" t="s">
        <f>=HYPERLINK("https://www.leilaoonline.com.br/lote/detalhe/201203", "veja o vídeo!! HYUNDAI/CRETA 16A ATTITU; 2018/2019; BRANCA; ALCO./GASOL. - FUNC. - APROX. 30.800KM - IPVA 2023 OK - FIPE R$ 84.020,00")</f>
      </c>
      <c r="C16" s="4" t="inlineStr">
        <is>
          <t>Vendido</t>
        </is>
      </c>
      <c r="D16" s="4" t="inlineStr">
        <is>
          <t>60</t>
        </is>
      </c>
      <c r="E16" s="5" t="inlineStr">
        <is>
          <t>44.750,00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=HYPERLINK("https://www.leilaoonline.com.br/lote/detalhe/201865", "016")</f>
      </c>
      <c r="B17" s="4" t="s">
        <f>=HYPERLINK("https://www.leilaoonline.com.br/lote/detalhe/201865", "veja o vídeo!! CHEV/ONIX 10MT LT2; 2021/2022; BRANCA; ALCO./GASOL. - FUNC. - IPVA 2023 OK - APROX. 18.900KM")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=HYPERLINK("https://www.leilaoonline.com.br/lote/detalhe/201204", "017")</f>
      </c>
      <c r="B18" s="4" t="s">
        <f>=HYPERLINK("https://www.leilaoonline.com.br/lote/detalhe/201204", "veja o vídeo!! HYUNDAI/HB20 1.0M UNIQUE; 2018/2019; PRATA; ALCO./GASOL. - FUNCIONANDO - IPVA 2023 OK")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32.500,00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=HYPERLINK("https://www.leilaoonline.com.br/lote/detalhe/201876", "018")</f>
      </c>
      <c r="B19" s="4" t="s">
        <f>=HYPERLINK("https://www.leilaoonline.com.br/lote/detalhe/201876", "HONDA/HR-V EX CVT; 2019/2019; PRATA; ALCO./GASOL. - FUNCIONANDO - IPVA 2023 OK")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62.500,00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=HYPERLINK("https://www.leilaoonline.com.br/lote/detalhe/200902", "020")</f>
      </c>
      <c r="B20" s="4" t="s">
        <f>=HYPERLINK("https://www.leilaoonline.com.br/lote/detalhe/200902", "veja o vídeo!! TOYOTA/COROLLA GLI18 CVT; 2016/2017; PRATA; ALCO./GASOL. - FUNCIONANDO - IPVA 2023 OK")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41.250,00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=HYPERLINK("https://www.leilaoonline.com.br/lote/detalhe/201218", "022")</f>
      </c>
      <c r="B21" s="4" t="s">
        <f>=HYPERLINK("https://www.leilaoonline.com.br/lote/detalhe/201218", "veja o vídeo!! HYUNDAI/HB20S 16A VISION; 2019/2020; AZUL; ALCO./GASOL. - FUNCIONANDO - IPVA 2023 OK")</f>
      </c>
      <c r="C21" s="4" t="inlineStr">
        <is>
          <t>Vendido</t>
        </is>
      </c>
      <c r="D21" s="4" t="inlineStr">
        <is>
          <t>56</t>
        </is>
      </c>
      <c r="E21" s="5" t="inlineStr">
        <is>
          <t>52.500,00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=HYPERLINK("https://www.leilaoonline.com.br/lote/detalhe/200901", "024")</f>
      </c>
      <c r="B22" s="4" t="s">
        <f>=HYPERLINK("https://www.leilaoonline.com.br/lote/detalhe/200901", "JEEP COMPASS LONGITUDE; 2021/2021; AUTOMÁTICO; DIESEL - FUNCIONANDO - FROTA 83 - IPVA 2023 OK - FIPE R$ 169.307,00")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113.000,00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=HYPERLINK("https://www.leilaoonline.com.br/lote/detalhe/200899", "025")</f>
      </c>
      <c r="B23" s="4" t="s">
        <f>=HYPERLINK("https://www.leilaoonline.com.br/lote/detalhe/200899", "veja o vídeo!! I/CHEVROLET CAMARO 2SS; 2012/2013; BRANCA; GASOLINA - FUNCIONANDO - IPVA 2023 OK")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132.500,00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=HYPERLINK("https://www.leilaoonline.com.br/lote/detalhe/201207", "028")</f>
      </c>
      <c r="B24" s="4" t="s">
        <f>=HYPERLINK("https://www.leilaoonline.com.br/lote/detalhe/201207", "veja o vídeo!! HONDA/HR-V EXL CVT; 2016/2016; CINZA; ALCO./GASOL. - FUNCIONANDO - IPVA 2023 OK")</f>
      </c>
      <c r="C24" s="4" t="inlineStr">
        <is>
          <t>Não vendido</t>
        </is>
      </c>
      <c r="D24" s="4" t="inlineStr">
        <is>
          <t>43</t>
        </is>
      </c>
      <c r="E24" s="5" t="inlineStr">
        <is>
          <t>56.000,00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=HYPERLINK("https://www.leilaoonline.com.br/lote/detalhe/201206", "029")</f>
      </c>
      <c r="B25" s="4" t="s">
        <f>=HYPERLINK("https://www.leilaoonline.com.br/lote/detalhe/201206", "veja o vídeo!! HONDA/CITY PERSONAL; 2019/2019; AZUL; ALCO./GASOL. - FUNCIONANDO - IPVA 2023 OK - APROX. 46.000KM")</f>
      </c>
      <c r="C25" s="4" t="inlineStr">
        <is>
          <t>Não vendido</t>
        </is>
      </c>
      <c r="D25" s="4" t="inlineStr">
        <is>
          <t>70</t>
        </is>
      </c>
      <c r="E25" s="5" t="inlineStr">
        <is>
          <t>44.500,00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=HYPERLINK("https://www.leilaoonline.com.br/lote/detalhe/201210", "030")</f>
      </c>
      <c r="B26" s="4" t="s">
        <f>=HYPERLINK("https://www.leilaoonline.com.br/lote/detalhe/201210", "veja o vídeo!! HONDA/HR-V EXL CVT; 2020/2020; BRANCA; ALCO./GASOL. - FUNCIONANDO - IPVA 2023 OK - FIPE R$ 114.265,00")</f>
      </c>
      <c r="C26" s="4" t="inlineStr">
        <is>
          <t>Não vendido</t>
        </is>
      </c>
      <c r="D26" s="4" t="inlineStr">
        <is>
          <t>41</t>
        </is>
      </c>
      <c r="E26" s="5" t="inlineStr">
        <is>
          <t>65.000,00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=HYPERLINK("https://www.leilaoonline.com.br/lote/detalhe/200904", "033")</f>
      </c>
      <c r="B27" s="4" t="s">
        <f>=HYPERLINK("https://www.leilaoonline.com.br/lote/detalhe/200904", "veja o vídeo!! CHEVROLET/SPIN 1.8L MT LS E.; 2021/2021; PRATA; ALCO./GASOL. - FUNC. - FROTA H16 - IPVA 2023 OK - FIPE: R$ 70.794,00")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=HYPERLINK("https://www.leilaoonline.com.br/lote/detalhe/201866", "034")</f>
      </c>
      <c r="B28" s="4" t="s">
        <f>=HYPERLINK("https://www.leilaoonline.com.br/lote/detalhe/201866", "veja o vídeo!! CHEV/ONIX JOY; 2020/2020; AZUL; ALCO./GASOL. - FUNCIONANDO - IPVA 2023 OK")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40.000,00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=HYPERLINK("https://www.leilaoonline.com.br/lote/detalhe/200903", "035")</f>
      </c>
      <c r="B29" s="4" t="s">
        <f>=HYPERLINK("https://www.leilaoonline.com.br/lote/detalhe/200903", "veja o video!! BMW/320I ACTIVE FLEX; 2018/2018; BRANCA; ALCO./GASOL. - FUNC. - APROX. 45.200KM - FIPE: R$ 153.451,00")</f>
      </c>
      <c r="C29" s="4" t="inlineStr">
        <is>
          <t>Não vendido</t>
        </is>
      </c>
      <c r="D29" s="4" t="inlineStr">
        <is>
          <t>29</t>
        </is>
      </c>
      <c r="E29" s="5" t="inlineStr">
        <is>
          <t>85.000,00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=HYPERLINK("https://www.leilaoonline.com.br/lote/detalhe/201211", "040")</f>
      </c>
      <c r="B30" s="4" t="s">
        <f>=HYPERLINK("https://www.leilaoonline.com.br/lote/detalhe/201211", "veja o vídeo!! HONDA/WR-V EX CVT; 2018/2018; CINZA; ALCO./GASOL. - FUNCIONANDO - IPVA 2023 OK")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=HYPERLINK("https://www.leilaoonline.com.br/lote/detalhe/201213", "041")</f>
      </c>
      <c r="B31" s="4" t="s">
        <f>=HYPERLINK("https://www.leilaoonline.com.br/lote/detalhe/201213", "FORD/ECOSPORT FSL 1.6; 2014/2014; PRATA; ALCO./GASOL. - FUNCIONANDO - IPVA 2023 OK - APROX. 51.500KM")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31.500,00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=HYPERLINK("https://www.leilaoonline.com.br/lote/detalhe/201492", "042")</f>
      </c>
      <c r="B32" s="4" t="s">
        <f>=HYPERLINK("https://www.leilaoonline.com.br/lote/detalhe/201492", "veja o vídeo!! GM/OPALA; 1971/1971; VERMELHA; GASOLINA - FUNCIONANDO")</f>
      </c>
      <c r="C32" s="4" t="inlineStr">
        <is>
          <t>Não vendido</t>
        </is>
      </c>
      <c r="D32" s="4" t="inlineStr">
        <is>
          <t>37</t>
        </is>
      </c>
      <c r="E32" s="5" t="inlineStr">
        <is>
          <t>19.000,00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=HYPERLINK("https://www.leilaoonline.com.br/lote/detalhe/201208", "043")</f>
      </c>
      <c r="B33" s="4" t="s">
        <f>=HYPERLINK("https://www.leilaoonline.com.br/lote/detalhe/201208", "veja o vídeo!! TOYOTA/ETIOS HB CROSS; 2015/2015; PRATA; ALCO./GASOL. - FUNCIONANDO - IPVA 2023 OK")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28.000,00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=HYPERLINK("https://www.leilaoonline.com.br/lote/detalhe/200909", "044")</f>
      </c>
      <c r="B34" s="4" t="s">
        <f>=HYPERLINK("https://www.leilaoonline.com.br/lote/detalhe/200909", "GM/MERIVA JOY; 2009/2010; BRANCA; ALCO./GASOL. - FUNCIONANDO - IPVA 2023 OK")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19.500,00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=HYPERLINK("https://www.leilaoonline.com.br/lote/detalhe/201214", "045")</f>
      </c>
      <c r="B35" s="4" t="s">
        <f>=HYPERLINK("https://www.leilaoonline.com.br/lote/detalhe/201214", "veja o vídeo!! CHEVROLET/MONTANA LS; 2011/2012; BRANCA; ALCO./GASOL. - FUNCIONANDO - IPVA 2023 OK")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21.000,00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=HYPERLINK("https://www.leilaoonline.com.br/lote/detalhe/201867", "046")</f>
      </c>
      <c r="B36" s="4" t="s">
        <f>=HYPERLINK("https://www.leilaoonline.com.br/lote/detalhe/201867", "veja o vídeo!! I/CHEVROLET AGILE LTZ; 2011/2011; BRANCA; ALCO./GASOL. - FUNCIONANDO - IPVA 2023 OK")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17.500,00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=HYPERLINK("https://www.leilaoonline.com.br/lote/detalhe/201225", "047")</f>
      </c>
      <c r="B37" s="4" t="s">
        <f>=HYPERLINK("https://www.leilaoonline.com.br/lote/detalhe/201225", "veja o vídeo!! I/HONDA CR-V EXL; 2008/2008; PRATA; GASOLINA - FUNCIONANDO - IPVA 2023 OK")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22.500,00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=HYPERLINK("https://www.leilaoonline.com.br/lote/detalhe/201494", "048")</f>
      </c>
      <c r="B38" s="4" t="s">
        <f>=HYPERLINK("https://www.leilaoonline.com.br/lote/detalhe/201494", "RARIDADE IMP CHEVROLET; 1929/1929; VERMELHA; GASOLINA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=HYPERLINK("https://www.leilaoonline.com.br/lote/detalhe/201864", "049")</f>
      </c>
      <c r="B39" s="4" t="s">
        <f>=HYPERLINK("https://www.leilaoonline.com.br/lote/detalhe/201864", "FIAT/STRADA WORKING 1.4; 2014/2014; VERMELHA; ALCO./GASOL. - FUNCIONANDO - IPVA 2023 OK")</f>
      </c>
      <c r="C39" s="4" t="inlineStr">
        <is>
          <t>Não vendido</t>
        </is>
      </c>
      <c r="D39" s="4" t="inlineStr">
        <is>
          <t>19</t>
        </is>
      </c>
      <c r="E39" s="5" t="inlineStr">
        <is>
          <t>29.000,00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=HYPERLINK("https://www.leilaoonline.com.br/lote/detalhe/201229", "050")</f>
      </c>
      <c r="B40" s="4" t="s">
        <f>=HYPERLINK("https://www.leilaoonline.com.br/lote/detalhe/201229", "veja o vídeo!! HYUNDAI/HB20 10M SENSE; 2020/2021; PRATA; ALCO./GASOL. - FUNC. - IPVA 2023 OK - FIPE: R$ 59.873,00")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35.000,00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=HYPERLINK("https://www.leilaoonline.com.br/lote/detalhe/201493", "051")</f>
      </c>
      <c r="B41" s="4" t="s">
        <f>=HYPERLINK("https://www.leilaoonline.com.br/lote/detalhe/201493", "RARIDADE VW BABY BUGGY; 1973 - FUNCIONANDO - APROX. 54.000KM - PLACA FINAL 69 ")</f>
      </c>
      <c r="C41" s="4" t="inlineStr">
        <is>
          <t>Não vendido</t>
        </is>
      </c>
      <c r="D41" s="4" t="inlineStr">
        <is>
          <t>42</t>
        </is>
      </c>
      <c r="E41" s="5" t="inlineStr">
        <is>
          <t>23.500,00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=HYPERLINK("https://www.leilaoonline.com.br/lote/detalhe/200907", "053")</f>
      </c>
      <c r="B42" s="4" t="s">
        <f>=HYPERLINK("https://www.leilaoonline.com.br/lote/detalhe/200907", "EVOQUE PURE P5D; 2015/2015 - IPVA 2023 OK")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=HYPERLINK("https://www.leilaoonline.com.br/lote/detalhe/201212", "055")</f>
      </c>
      <c r="B43" s="4" t="s">
        <f>=HYPERLINK("https://www.leilaoonline.com.br/lote/detalhe/201212", "veja o vídeo!! HONDA/CITY EX CVT; 2018/2018; BRANCA; ALCO./GASOL. - FUNCIONANDO - IPVA 2023 OK - FIPE: R$ 78.108,00")</f>
      </c>
      <c r="C43" s="4" t="inlineStr">
        <is>
          <t>Não vendido</t>
        </is>
      </c>
      <c r="D43" s="4" t="inlineStr">
        <is>
          <t>24</t>
        </is>
      </c>
      <c r="E43" s="5" t="inlineStr">
        <is>
          <t>46.500,00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=HYPERLINK("https://www.leilaoonline.com.br/lote/detalhe/201215", "056")</f>
      </c>
      <c r="B44" s="4" t="s">
        <f>=HYPERLINK("https://www.leilaoonline.com.br/lote/detalhe/201215", "I/NISSAN TIIDA 18SL FLEX; 2010/2011; PRETA; ALCO./GASOL. - FUNCIONANDO - IPVA 2023 OK")</f>
      </c>
      <c r="C44" s="4" t="inlineStr">
        <is>
          <t>Vendido</t>
        </is>
      </c>
      <c r="D44" s="4" t="inlineStr">
        <is>
          <t>21</t>
        </is>
      </c>
      <c r="E44" s="5" t="inlineStr">
        <is>
          <t>20.500,00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=HYPERLINK("https://www.leilaoonline.com.br/lote/detalhe/201491", "057")</f>
      </c>
      <c r="B45" s="4" t="s">
        <f>=HYPERLINK("https://www.leilaoonline.com.br/lote/detalhe/201491", "veja o vídeo!! VW/PASSAT FLASH; 1987/1987; VERMELHA; ALCOOL - FUNCIONANDO")</f>
      </c>
      <c r="C45" s="4" t="inlineStr">
        <is>
          <t>Vendido</t>
        </is>
      </c>
      <c r="D45" s="4" t="inlineStr">
        <is>
          <t>7</t>
        </is>
      </c>
      <c r="E45" s="5" t="inlineStr">
        <is>
          <t>19.000,00</t>
        </is>
      </c>
      <c r="F45" s="4" t="inlineStr">
        <is>
          <t>1500.00</t>
        </is>
      </c>
    </row>
    <row collapsed="false" customFormat="false" customHeight="false" hidden="false" ht="12.1" outlineLevel="0" r="46">
      <c r="A46" s="5" t="s">
        <f>=HYPERLINK("https://www.leilaoonline.com.br/lote/detalhe/200908", "058")</f>
      </c>
      <c r="B46" s="4" t="s">
        <f>=HYPERLINK("https://www.leilaoonline.com.br/lote/detalhe/200908", "FIAT DOBLO ESSENCE 7L E; 2021/2021 - FUNCIONANDO - FROTA 62 - IPVA 2023 OK - FIPE R$ 82.424,00")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=HYPERLINK("https://www.leilaoonline.com.br/lote/detalhe/201496", "059")</f>
      </c>
      <c r="B47" s="4" t="s">
        <f>=HYPERLINK("https://www.leilaoonline.com.br/lote/detalhe/201496", "veja o vídeo!! VW/SAVEIRO CL 1.8 MI; 1999/1999; PRETA; ALCOOL - FUNCIONANDO - TURBO LEGALIZADO")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=HYPERLINK("https://www.leilaoonline.com.br/lote/detalhe/201223", "060")</f>
      </c>
      <c r="B48" s="4" t="s">
        <f>=HYPERLINK("https://www.leilaoonline.com.br/lote/detalhe/201223", "veja o vídeo!! HONDA/FIT PERSONAL; 2018/2019; PRATA; ALCO./GASOL. - FUNCIONANDO - IPVA 2023 OK")</f>
      </c>
      <c r="C48" s="4" t="inlineStr">
        <is>
          <t>Não vendido</t>
        </is>
      </c>
      <c r="D48" s="4" t="inlineStr">
        <is>
          <t>9</t>
        </is>
      </c>
      <c r="E48" s="5" t="inlineStr">
        <is>
          <t>45.000,00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=HYPERLINK("https://www.leilaoonline.com.br/lote/detalhe/200905", "063")</f>
      </c>
      <c r="B49" s="4" t="s">
        <f>=HYPERLINK("https://www.leilaoonline.com.br/lote/detalhe/200905", "CHEVROLET/SPIN 1.8L MT LS E.; 2021/2021; PRATA; ALCO./GASOL. - FUNC. - FROTA I22 - IPVA 2023 OK - FIPE: R$ 70.794,00")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=HYPERLINK("https://www.leilaoonline.com.br/lote/detalhe/201209", "065")</f>
      </c>
      <c r="B50" s="4" t="s">
        <f>=HYPERLINK("https://www.leilaoonline.com.br/lote/detalhe/201209", "veja o vídeo!! RENAULT/DUSTER 16 D 4X2; 2011/2012; PRATA; ALCO./GASOL. - FUNCIONANDO")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26.500,00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=HYPERLINK("https://www.leilaoonline.com.br/lote/detalhe/200906", "067")</f>
      </c>
      <c r="B51" s="4" t="s">
        <f>=HYPERLINK("https://www.leilaoonline.com.br/lote/detalhe/200906", "veja o vídeo!! VW/KOMBI FURGÃO REFRIGERADA; 2006/2007; BRANCA; GASOL./ALCO./GNV - FUNCIONANDO - IPVA 2023 OK")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14.000,00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=HYPERLINK("https://www.leilaoonline.com.br/lote/detalhe/200910", "070")</f>
      </c>
      <c r="B52" s="4" t="s">
        <f>=HYPERLINK("https://www.leilaoonline.com.br/lote/detalhe/200910", "veja o vídeo!! JEEP/COMPASS LONGITUDE F; 2017/2017; BRANCA; ALCO./GASOL. - FUNCIONANDO - IPVA 2023 OK")</f>
      </c>
      <c r="C52" s="4" t="inlineStr">
        <is>
          <t>Não vendido</t>
        </is>
      </c>
      <c r="D52" s="4" t="inlineStr">
        <is>
          <t>19</t>
        </is>
      </c>
      <c r="E52" s="5" t="inlineStr">
        <is>
          <t>57.500,00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=HYPERLINK("https://www.leilaoonline.com.br/lote/detalhe/200913", "071")</f>
      </c>
      <c r="B53" s="4" t="s">
        <f>=HYPERLINK("https://www.leilaoonline.com.br/lote/detalhe/200913", "veja o vídeo!! HONDA/WR-V EXL CVT; 2019/2020; CINZA; ALCO./GASOL. - FUNC. - IPVA 2023 OK - FIPE: R$ 91.826,00")</f>
      </c>
      <c r="C53" s="4" t="inlineStr">
        <is>
          <t>Não vendido</t>
        </is>
      </c>
      <c r="D53" s="4" t="inlineStr">
        <is>
          <t>11</t>
        </is>
      </c>
      <c r="E53" s="5" t="inlineStr">
        <is>
          <t>40.000,00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=HYPERLINK("https://www.leilaoonline.com.br/lote/detalhe/201490", "072")</f>
      </c>
      <c r="B54" s="4" t="s">
        <f>=HYPERLINK("https://www.leilaoonline.com.br/lote/detalhe/201490", "VW/PASSAT LS; 1975/1975; MARROM; ALCOOL - FUNCIONANDO - TURBO LEGALIZADO")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=HYPERLINK("https://www.leilaoonline.com.br/lote/detalhe/201216", "073")</f>
      </c>
      <c r="B55" s="4" t="s">
        <f>=HYPERLINK("https://www.leilaoonline.com.br/lote/detalhe/201216", "veja o vídeo!! VW/VOYAGE 1.0L MC4; 2019/2020; BRANCA; ALCO./GASOL. - FUNCIONANDO - IPVA 2023 OK")</f>
      </c>
      <c r="C55" s="4" t="inlineStr">
        <is>
          <t>Venda condicional</t>
        </is>
      </c>
      <c r="D55" s="4" t="inlineStr">
        <is>
          <t>19</t>
        </is>
      </c>
      <c r="E55" s="5" t="inlineStr">
        <is>
          <t>34.000,00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=HYPERLINK("https://www.leilaoonline.com.br/lote/detalhe/200914", "074")</f>
      </c>
      <c r="B56" s="4" t="s">
        <f>=HYPERLINK("https://www.leilaoonline.com.br/lote/detalhe/200914", "CHEVROLET/CRUZE LT NB; 2012/2012; ALCO./GASOL./GNV - FUNCIONANDO - PLACA FINAL A20 - IPVA 2023 OK")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=HYPERLINK("https://www.leilaoonline.com.br/lote/detalhe/201221", "075")</f>
      </c>
      <c r="B57" s="4" t="s">
        <f>=HYPERLINK("https://www.leilaoonline.com.br/lote/detalhe/201221", "veja o vídeo!! VW/NOVA SAVEIRO CE; 2013/2014; BRANCA; ALCO./GASOL. - FUNCIONANDO - IPVA 2023 OK")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=HYPERLINK("https://www.leilaoonline.com.br/lote/detalhe/201497", "077")</f>
      </c>
      <c r="B58" s="4" t="s">
        <f>=HYPERLINK("https://www.leilaoonline.com.br/lote/detalhe/201497", "veja o vídeo!! VW/SAVEIRO 1.6; 2000/2000; CINZA; GASOLINA - FUNCIONANDO")</f>
      </c>
      <c r="C58" s="4" t="inlineStr">
        <is>
          <t>Não vendido</t>
        </is>
      </c>
      <c r="D58" s="4" t="inlineStr">
        <is>
          <t>20</t>
        </is>
      </c>
      <c r="E58" s="5" t="inlineStr">
        <is>
          <t>12.250,00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=HYPERLINK("https://www.leilaoonline.com.br/lote/detalhe/201863", "079")</f>
      </c>
      <c r="B59" s="4" t="s">
        <f>=HYPERLINK("https://www.leilaoonline.com.br/lote/detalhe/201863", "veja o vídeo!! FORD/ESCORT L; 1993/1994; DOURADA; GASOLINA - FUNCIONANDO")</f>
      </c>
      <c r="C59" s="4" t="inlineStr">
        <is>
          <t>Não vendido</t>
        </is>
      </c>
      <c r="D59" s="4" t="inlineStr">
        <is>
          <t>16</t>
        </is>
      </c>
      <c r="E59" s="5" t="inlineStr">
        <is>
          <t>6.750,00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=HYPERLINK("https://www.leilaoonline.com.br/lote/detalhe/201219", "080")</f>
      </c>
      <c r="B60" s="4" t="s">
        <f>=HYPERLINK("https://www.leilaoonline.com.br/lote/detalhe/201219", "veja o vídeo!! CHEV/PRISMA 1.4AT LTZ; 2018/2018; BRANCA; ALCO./GASOL. - FUNC. - IPVA 2023 OK - FIPE: R$ 64.538,00")</f>
      </c>
      <c r="C60" s="4" t="inlineStr">
        <is>
          <t>Vendido</t>
        </is>
      </c>
      <c r="D60" s="4" t="inlineStr">
        <is>
          <t>29</t>
        </is>
      </c>
      <c r="E60" s="5" t="inlineStr">
        <is>
          <t>39.000,00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=HYPERLINK("https://www.leilaoonline.com.br/lote/detalhe/201495", "081")</f>
      </c>
      <c r="B61" s="4" t="s">
        <f>=HYPERLINK("https://www.leilaoonline.com.br/lote/detalhe/201495", "veja o vídeo!! VW/PARATI GL 1.8 MI; 1997/1997; VERMELHA; ALCOOL - FUNCIONANDO - TURBO LEGALIZADO")</f>
      </c>
      <c r="C61" s="4" t="inlineStr">
        <is>
          <t>Vendido</t>
        </is>
      </c>
      <c r="D61" s="4" t="inlineStr">
        <is>
          <t>32</t>
        </is>
      </c>
      <c r="E61" s="5" t="inlineStr">
        <is>
          <t>13.250,00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=HYPERLINK("https://www.leilaoonline.com.br/lote/detalhe/201217", "083")</f>
      </c>
      <c r="B62" s="4" t="s">
        <f>=HYPERLINK("https://www.leilaoonline.com.br/lote/detalhe/201217", "I/BMW X1 SDRIVE1.8I VL31; 2010/2011; PRETA; GASOLINA - FUNCIONANDO")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30.500,00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=HYPERLINK("https://www.leilaoonline.com.br/lote/detalhe/201222", "087")</f>
      </c>
      <c r="B63" s="4" t="s">
        <f>=HYPERLINK("https://www.leilaoonline.com.br/lote/detalhe/201222", "I/FORD FUSION; 2006/2006; PRATA; GASOLINA - FUNCIONANDO - IPVA 2023 OK")</f>
      </c>
      <c r="C63" s="4" t="inlineStr">
        <is>
          <t>Vendido</t>
        </is>
      </c>
      <c r="D63" s="4" t="inlineStr">
        <is>
          <t>12</t>
        </is>
      </c>
      <c r="E63" s="5" t="inlineStr">
        <is>
          <t>13.000,00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=HYPERLINK("https://www.leilaoonline.com.br/lote/detalhe/201220", "090")</f>
      </c>
      <c r="B64" s="4" t="s">
        <f>=HYPERLINK("https://www.leilaoonline.com.br/lote/detalhe/201220", "veja o vídeo!! I/VW SPACEFOX TREND GII; 2011/2012; BRANCA; ALCO./GASOL. - FUNCIONANDO - IPVA 2023 OK")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=HYPERLINK("https://www.leilaoonline.com.br/lote/detalhe/200912", "100")</f>
      </c>
      <c r="B65" s="4" t="s">
        <f>=HYPERLINK("https://www.leilaoonline.com.br/lote/detalhe/200912", "I/HYUNDAI I30 2.0; 2012/2012; PRETA; GASOLINA - FUNCIONANDO - IPVA 2023 OK")</f>
      </c>
      <c r="C65" s="4" t="inlineStr">
        <is>
          <t>Não vendido</t>
        </is>
      </c>
      <c r="D65" s="4" t="inlineStr">
        <is>
          <t>16</t>
        </is>
      </c>
      <c r="E65" s="5" t="inlineStr">
        <is>
          <t>22.500,00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=HYPERLINK("https://www.leilaoonline.com.br/lote/detalhe/201227", "117")</f>
      </c>
      <c r="B66" s="4" t="s">
        <f>=HYPERLINK("https://www.leilaoonline.com.br/lote/detalhe/201227", "VW/KOMBI; 2011/2011; BRANCA; ALCO./GASOL. - FUNCIONANDO - IPVA 2023 OK")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=HYPERLINK("https://www.leilaoonline.com.br/lote/detalhe/200917", "120")</f>
      </c>
      <c r="B67" s="4" t="s">
        <f>=HYPERLINK("https://www.leilaoonline.com.br/lote/detalhe/200917", "FIAT/STRADA WORKING; 2014/2015; BRANCA; ALCO./GASOL. - FUNCIONANDO - IPVA 2023 OK")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22.500,00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=HYPERLINK("https://www.leilaoonline.com.br/lote/detalhe/200916", "130")</f>
      </c>
      <c r="B68" s="4" t="s">
        <f>=HYPERLINK("https://www.leilaoonline.com.br/lote/detalhe/200916", "veja o vídeo!! TOYOTA/ETIOS HB XS 15; 2015/2015; PRATA; ALCO./GASOL. - FUNCIONANDO - IPVA 2023 OK")</f>
      </c>
      <c r="C68" s="4" t="inlineStr">
        <is>
          <t>Não vendido</t>
        </is>
      </c>
      <c r="D68" s="4" t="inlineStr">
        <is>
          <t>9</t>
        </is>
      </c>
      <c r="E68" s="5" t="inlineStr">
        <is>
          <t>24.000,00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=HYPERLINK("https://www.leilaoonline.com.br/lote/detalhe/201224", "140")</f>
      </c>
      <c r="B69" s="4" t="s">
        <f>=HYPERLINK("https://www.leilaoonline.com.br/lote/detalhe/201224", "veja o vídeo!! HONDA/FIT LX FLEX; 2013/2014; PRATA, ALCO./GASOL. - FUNCIONANDO")</f>
      </c>
      <c r="C69" s="4" t="inlineStr">
        <is>
          <t>Não vendido</t>
        </is>
      </c>
      <c r="D69" s="4" t="inlineStr">
        <is>
          <t>12</t>
        </is>
      </c>
      <c r="E69" s="5" t="inlineStr">
        <is>
          <t>28.750,00</t>
        </is>
      </c>
      <c r="F69" s="4" t="inlineStr">
        <is>
          <t>1250.00</t>
        </is>
      </c>
    </row>
    <row collapsed="false" customFormat="false" customHeight="false" hidden="false" ht="12.1" outlineLevel="0" r="70">
      <c r="A70" s="5" t="s">
        <f>=HYPERLINK("https://www.leilaoonline.com.br/lote/detalhe/200915", "145")</f>
      </c>
      <c r="B70" s="4" t="s">
        <f>=HYPERLINK("https://www.leilaoonline.com.br/lote/detalhe/200915", "NISSAN/VERSA 10 S; 2015/2016; PRETA; ALCO./GASOL. - FUNCIONANDO - IPVA 2023 OK")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=HYPERLINK("https://www.leilaoonline.com.br/lote/detalhe/201230", "150")</f>
      </c>
      <c r="B71" s="4" t="s">
        <f>=HYPERLINK("https://www.leilaoonline.com.br/lote/detalhe/201230", "veja o vídeo!! HONDA/CIVIC LXL FLEX; 2010/2010; DOURADA; ALCO./GASOL. - FUNCIONANDO")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=HYPERLINK("https://www.leilaoonline.com.br/lote/detalhe/201226", "155")</f>
      </c>
      <c r="B72" s="4" t="s">
        <f>=HYPERLINK("https://www.leilaoonline.com.br/lote/detalhe/201226", "veja o vídeo!! FIAT/IDEA ATTRACTIVE 1.4; 2013/2013; PRATA; ALCO./GASOL. - FUNCIONANDO - IPVA 2023 OK")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=HYPERLINK("https://www.leilaoonline.com.br/lote/detalhe/201231", "165")</f>
      </c>
      <c r="B73" s="4" t="s">
        <f>=HYPERLINK("https://www.leilaoonline.com.br/lote/detalhe/201231", "VW/GOLF 1.6 SPORTLINE; 2010/2011; PRETA; ALCO./GASOL. - FUNCIONANDO - IPVA 2023 OK")</f>
      </c>
      <c r="C73" s="4" t="inlineStr">
        <is>
          <t>Não vendido</t>
        </is>
      </c>
      <c r="D73" s="4" t="inlineStr">
        <is>
          <t>29</t>
        </is>
      </c>
      <c r="E73" s="5" t="inlineStr">
        <is>
          <t>24.000,00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=HYPERLINK("https://www.leilaoonline.com.br/lote/detalhe/200919", "175")</f>
      </c>
      <c r="B74" s="4" t="s">
        <f>=HYPERLINK("https://www.leilaoonline.com.br/lote/detalhe/200919", "veja o vídeo!! IMP/VOLVO V40 2.0 T; 2001/2001; PRETA; GASOLINA - FUNCIONANDO")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=HYPERLINK("https://www.leilaoonline.com.br/lote/detalhe/201228", "185")</f>
      </c>
      <c r="B75" s="4" t="s">
        <f>=HYPERLINK("https://www.leilaoonline.com.br/lote/detalhe/201228", "veja o vídeo!! I/VW SPACEFOX SPORT.GII; 2010/2011; PRATA; ALCO./GASOL. - FUNCIONANDO - IPVA 2023 OK")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15.500,00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=HYPERLINK("https://www.leilaoonline.com.br/lote/detalhe/200929", "190")</f>
      </c>
      <c r="B76" s="4" t="s">
        <f>=HYPERLINK("https://www.leilaoonline.com.br/lote/detalhe/200929", "veja o vídeo!! I/VOLVO S60 2.0 T5 KINET; 2015/2015; BRANCA; GASOLINA - FUNCIONANDO")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30.000,00</t>
        </is>
      </c>
      <c r="F76" s="4" t="inlineStr">
        <is>
          <t>1250.00</t>
        </is>
      </c>
    </row>
    <row collapsed="false" customFormat="false" customHeight="false" hidden="false" ht="12.1" outlineLevel="0" r="77">
      <c r="A77" s="5" t="s">
        <f>=HYPERLINK("https://www.leilaoonline.com.br/lote/detalhe/201235", "195")</f>
      </c>
      <c r="B77" s="4" t="s">
        <f>=HYPERLINK("https://www.leilaoonline.com.br/lote/detalhe/201235", "veja o vídeo!! HONDA/FIT LX FLEX; 2010/2010; PRETA; ALCO./GASOL.  - FUNCIONANDO - IPVA 2023 OK")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=HYPERLINK("https://www.leilaoonline.com.br/lote/detalhe/200921", "200")</f>
      </c>
      <c r="B78" s="4" t="s">
        <f>=HYPERLINK("https://www.leilaoonline.com.br/lote/detalhe/200921", "I/CHEVROLET AGILE LTZ; 2010/2011; PRATA; ALCO./GASOL. - FUNCIONANDO - IPVA 2023 OK")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=HYPERLINK("https://www.leilaoonline.com.br/lote/detalhe/200924", "205")</f>
      </c>
      <c r="B79" s="4" t="s">
        <f>=HYPERLINK("https://www.leilaoonline.com.br/lote/detalhe/200924", "veja o vídeo!! I/HONDA CR-V LX FLEX; 2013/2013; PRETA; ALCO./GASOL. -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=HYPERLINK("https://www.leilaoonline.com.br/lote/detalhe/201237", "210")</f>
      </c>
      <c r="B80" s="4" t="s">
        <f>=HYPERLINK("https://www.leilaoonline.com.br/lote/detalhe/201237", "veja o vídeo!! I/VW TIGUAN 2.0 TSI; 2010/2011; PRETA; GASOLINA - FUNCIONANDO - IPVA 2023 OK")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30.000,00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=HYPERLINK("https://www.leilaoonline.com.br/lote/detalhe/200922", "215")</f>
      </c>
      <c r="B81" s="4" t="s">
        <f>=HYPERLINK("https://www.leilaoonline.com.br/lote/detalhe/200922", "veja o vídeo!! HONDA/FIT EX CVT; 2014/2015; CINZA; ALCO./GASOL. - FUNC. - IPVA 2023 OK - FIPE: R$ 60.032,00")</f>
      </c>
      <c r="C81" s="4" t="inlineStr">
        <is>
          <t>Não vendido</t>
        </is>
      </c>
      <c r="D81" s="4" t="inlineStr">
        <is>
          <t>17</t>
        </is>
      </c>
      <c r="E81" s="5" t="inlineStr">
        <is>
          <t>38.000,00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=HYPERLINK("https://www.leilaoonline.com.br/lote/detalhe/201234", "220")</f>
      </c>
      <c r="B82" s="4" t="s">
        <f>=HYPERLINK("https://www.leilaoonline.com.br/lote/detalhe/201234", "veja o vídeo!! CITROEN/C3 PICASSO EXC A; 2013/2013; PRETA; ALCO./GASOL. - FUNCIONANDO - IPVA 2023 OK")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=HYPERLINK("https://www.leilaoonline.com.br/lote/detalhe/201236", "225")</f>
      </c>
      <c r="B83" s="4" t="s">
        <f>=HYPERLINK("https://www.leilaoonline.com.br/lote/detalhe/201236", "veja o vídeo!! VW/GOL 1.0 GIV; 2011/2011; PRATA; ALCO./GASOL. - FUNCIONANDO - IPVA 2023 OK")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=HYPERLINK("https://www.leilaoonline.com.br/lote/detalhe/200930", "230")</f>
      </c>
      <c r="B84" s="4" t="s">
        <f>=HYPERLINK("https://www.leilaoonline.com.br/lote/detalhe/200930", "I/HYUNDAI I30 2.0; 2011/2012; PRETA; GASOLINA - FUNCIONANDO")</f>
      </c>
      <c r="C84" s="4" t="inlineStr">
        <is>
          <t>Não vendido</t>
        </is>
      </c>
      <c r="D84" s="4" t="inlineStr">
        <is>
          <t>7</t>
        </is>
      </c>
      <c r="E84" s="5" t="inlineStr">
        <is>
          <t>22.000,00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=HYPERLINK("https://www.leilaoonline.com.br/lote/detalhe/200927", "235")</f>
      </c>
      <c r="B85" s="4" t="s">
        <f>=HYPERLINK("https://www.leilaoonline.com.br/lote/detalhe/200927", "CHEVROLET/ONIX 1.4AT LTZ; 2017/2017; PRATA; ALCO./GASOL. - FUNCIONANDO - IPVA 2023 OK")</f>
      </c>
      <c r="C85" s="4" t="inlineStr">
        <is>
          <t>Não vendido</t>
        </is>
      </c>
      <c r="D85" s="4" t="inlineStr">
        <is>
          <t>35</t>
        </is>
      </c>
      <c r="E85" s="5" t="inlineStr">
        <is>
          <t>37.000,00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=HYPERLINK("https://www.leilaoonline.com.br/lote/detalhe/200928", "240")</f>
      </c>
      <c r="B86" s="4" t="s">
        <f>=HYPERLINK("https://www.leilaoonline.com.br/lote/detalhe/200928", "veja o vídeo!! HONDA/CIVIC LX; 2002/2003; PRETA; GASOLINA - FUNCIONANDO")</f>
      </c>
      <c r="C86" s="4" t="inlineStr">
        <is>
          <t>Não vendido</t>
        </is>
      </c>
      <c r="D86" s="4" t="inlineStr">
        <is>
          <t>8</t>
        </is>
      </c>
      <c r="E86" s="5" t="inlineStr">
        <is>
          <t>13.500,00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=HYPERLINK("https://www.leilaoonline.com.br/lote/detalhe/200923", "245")</f>
      </c>
      <c r="B87" s="4" t="s">
        <f>=HYPERLINK("https://www.leilaoonline.com.br/lote/detalhe/200923", "RENAULT/SCENIC EXP 1616V; 2005/2006; PRATA; ALCO./GASOL. - FUNCIONANDO - IPVA 2023 OK")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=HYPERLINK("https://www.leilaoonline.com.br/lote/detalhe/200926", "500")</f>
      </c>
      <c r="B88" s="4" t="s">
        <f>=HYPERLINK("https://www.leilaoonline.com.br/lote/detalhe/200926", "JOGO DE RODAS 5 FUROS ARO 18" COM PNEUS 215 X 35")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2.650,00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=HYPERLINK("https://www.leilaoonline.com.br/lote/detalhe/200925", "505")</f>
      </c>
      <c r="B89" s="4" t="s">
        <f>=HYPERLINK("https://www.leilaoonline.com.br/lote/detalhe/200925", "JOGO DE RODAS ORBITAL (FUTURA) ARO 14 COM PNEUS")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1.250,00</t>
        </is>
      </c>
      <c r="F8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2026-06-19T08:54:32.00Z</dcterms:created>
  <dc:creator>Tellks Tecnologia</dc:creator>
  <cp:revision>0</cp:revision>
</cp:coreProperties>
</file>