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40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SPIN 21 - CHEV. S10 ADV 20 E LS 22 - FIAT PALIO WEEK. 19 - CHEV. ONIX 19 - FRONTIER 21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09/01/2024 14:30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Ricardo Miranda de Souza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=HYPERLINK("https://www.leilaoonline.com.br/lote/detalhe/210996", "050")</f>
      </c>
      <c r="B11" s="4" t="s">
        <f>=HYPERLINK("https://www.leilaoonline.com.br/lote/detalhe/210996", "VOLKSWAGEN NOVO VOYAGE TL MBV; 2016/2017; BRANCO; ALCO./GASOL. - FUNCIONANDO - COD PATIO_2N17")</f>
      </c>
      <c r="C11" s="4" t="inlineStr">
        <is>
          <t>Não vendido</t>
        </is>
      </c>
      <c r="D11" s="4" t="inlineStr">
        <is>
          <t>17</t>
        </is>
      </c>
      <c r="E11" s="5" t="inlineStr">
        <is>
          <t>25.000,00</t>
        </is>
      </c>
      <c r="F11" s="4" t="inlineStr">
        <is>
          <t>500.00</t>
        </is>
      </c>
    </row>
    <row collapsed="false" customFormat="false" customHeight="false" hidden="false" ht="12.1" outlineLevel="0" r="12">
      <c r="A12" s="5" t="s">
        <f>=HYPERLINK("https://www.leilaoonline.com.br/lote/detalhe/210835", "051")</f>
      </c>
      <c r="B12" s="4" t="s">
        <f>=HYPERLINK("https://www.leilaoonline.com.br/lote/detalhe/210835", "veja o vídeo!! CHEVROLET/SPIN 1.8L MT LS E.; 2021/2021; PRATA; ALCO./GASOL. - FUNCIONANDO - FROTA H16")</f>
      </c>
      <c r="C12" s="4" t="inlineStr">
        <is>
          <t>Não vendido</t>
        </is>
      </c>
      <c r="D12" s="4" t="inlineStr">
        <is>
          <t>17</t>
        </is>
      </c>
      <c r="E12" s="5" t="inlineStr">
        <is>
          <t>35.000,00</t>
        </is>
      </c>
      <c r="F12" s="4" t="inlineStr">
        <is>
          <t>1250.00</t>
        </is>
      </c>
    </row>
    <row collapsed="false" customFormat="false" customHeight="false" hidden="false" ht="12.1" outlineLevel="0" r="13">
      <c r="A13" s="5" t="s">
        <f>=HYPERLINK("https://www.leilaoonline.com.br/lote/detalhe/210822", "052")</f>
      </c>
      <c r="B13" s="4" t="s">
        <f>=HYPERLINK("https://www.leilaoonline.com.br/lote/detalhe/210822", "veja o vídeo!! IMP/GM SILVERADO; 1997/1997; BRANCA; DIESEL - FUNCIONANDO")</f>
      </c>
      <c r="C13" s="4" t="inlineStr">
        <is>
          <t>Vendido</t>
        </is>
      </c>
      <c r="D13" s="4" t="inlineStr">
        <is>
          <t>47</t>
        </is>
      </c>
      <c r="E13" s="5" t="inlineStr">
        <is>
          <t>50.000,00</t>
        </is>
      </c>
      <c r="F13" s="4" t="inlineStr">
        <is>
          <t>250.00</t>
        </is>
      </c>
    </row>
    <row collapsed="false" customFormat="false" customHeight="false" hidden="false" ht="12.1" outlineLevel="0" r="14">
      <c r="A14" s="5" t="s">
        <f>=HYPERLINK("https://www.leilaoonline.com.br/lote/detalhe/210821", "053")</f>
      </c>
      <c r="B14" s="4" t="s">
        <f>=HYPERLINK("https://www.leilaoonline.com.br/lote/detalhe/210821", "veja o vídeo!! VW/KOMBI FURGÃO; 2008/2009; BRANCA; GASOL./ALCO./GNV - FUNCIONANDO")</f>
      </c>
      <c r="C14" s="4" t="inlineStr">
        <is>
          <t>Não vendido</t>
        </is>
      </c>
      <c r="D14" s="4" t="inlineStr">
        <is>
          <t>20</t>
        </is>
      </c>
      <c r="E14" s="5" t="inlineStr">
        <is>
          <t>18.500,00</t>
        </is>
      </c>
      <c r="F14" s="4" t="inlineStr">
        <is>
          <t>500.00</t>
        </is>
      </c>
    </row>
    <row collapsed="false" customFormat="false" customHeight="false" hidden="false" ht="12.1" outlineLevel="0" r="15">
      <c r="A15" s="5" t="s">
        <f>=HYPERLINK("https://www.leilaoonline.com.br/lote/detalhe/210820", "054")</f>
      </c>
      <c r="B15" s="4" t="s">
        <f>=HYPERLINK("https://www.leilaoonline.com.br/lote/detalhe/210820", "CHEVROLET ONIX JOY 1.0; 2019/2019; BRANCO; ALCO./GASOL.; CAMBIO MANUAL - FUNCIONANDO")</f>
      </c>
      <c r="C15" s="4" t="inlineStr">
        <is>
          <t>Não vendido</t>
        </is>
      </c>
      <c r="D15" s="4" t="inlineStr">
        <is>
          <t>18</t>
        </is>
      </c>
      <c r="E15" s="5" t="inlineStr">
        <is>
          <t>29.500,00</t>
        </is>
      </c>
      <c r="F15" s="4" t="inlineStr">
        <is>
          <t>500.00</t>
        </is>
      </c>
    </row>
    <row collapsed="false" customFormat="false" customHeight="false" hidden="false" ht="12.1" outlineLevel="0" r="16">
      <c r="A16" s="5" t="s">
        <f>=HYPERLINK("https://www.leilaoonline.com.br/lote/detalhe/210819", "055")</f>
      </c>
      <c r="B16" s="4" t="s">
        <f>=HYPERLINK("https://www.leilaoonline.com.br/lote/detalhe/210819", "CHEVROLET S10 LS DS4 4X4; 2017/2018; BRANCA - FUNCIONANDO - FROTA 52")</f>
      </c>
      <c r="C16" s="4" t="inlineStr">
        <is>
          <t>Não vendido</t>
        </is>
      </c>
      <c r="D16" s="4" t="inlineStr">
        <is>
          <t>20</t>
        </is>
      </c>
      <c r="E16" s="5" t="inlineStr">
        <is>
          <t>85.000,00</t>
        </is>
      </c>
      <c r="F16" s="4" t="inlineStr">
        <is>
          <t>500.00</t>
        </is>
      </c>
    </row>
    <row collapsed="false" customFormat="false" customHeight="false" hidden="false" ht="12.1" outlineLevel="0" r="17">
      <c r="A17" s="5" t="s">
        <f>=HYPERLINK("https://www.leilaoonline.com.br/lote/detalhe/210808", "056")</f>
      </c>
      <c r="B17" s="4" t="s">
        <f>=HYPERLINK("https://www.leilaoonline.com.br/lote/detalhe/210808", "CHEVROLET S10 ADV FD2; 2020/2020; BRANCA; ALCO./GASOL. - FUNCIONANDO")</f>
      </c>
      <c r="C17" s="4" t="inlineStr">
        <is>
          <t>Não vendido</t>
        </is>
      </c>
      <c r="D17" s="4" t="inlineStr">
        <is>
          <t>1</t>
        </is>
      </c>
      <c r="E17" s="5" t="inlineStr">
        <is>
          <t>65.000,00</t>
        </is>
      </c>
      <c r="F17" s="4" t="inlineStr">
        <is>
          <t>1750.00</t>
        </is>
      </c>
    </row>
    <row collapsed="false" customFormat="false" customHeight="false" hidden="false" ht="12.1" outlineLevel="0" r="18">
      <c r="A18" s="5" t="s">
        <f>=HYPERLINK("https://www.leilaoonline.com.br/lote/detalhe/210809", "057")</f>
      </c>
      <c r="B18" s="4" t="s">
        <f>=HYPERLINK("https://www.leilaoonline.com.br/lote/detalhe/210809", "CHEVROLET S10 ADV FD2; 2019/2019; BRANCA; ALCO./GASOL. - FUNCIONANDO")</f>
      </c>
      <c r="C18" s="4" t="inlineStr">
        <is>
          <t>Não vendido</t>
        </is>
      </c>
      <c r="D18" s="4" t="inlineStr">
        <is>
          <t>1</t>
        </is>
      </c>
      <c r="E18" s="5" t="inlineStr">
        <is>
          <t>59.000,00</t>
        </is>
      </c>
      <c r="F18" s="4" t="inlineStr">
        <is>
          <t>1750.00</t>
        </is>
      </c>
    </row>
    <row collapsed="false" customFormat="false" customHeight="false" hidden="false" ht="12.1" outlineLevel="0" r="19">
      <c r="A19" s="5" t="s">
        <f>=HYPERLINK("https://www.leilaoonline.com.br/lote/detalhe/210810", "058")</f>
      </c>
      <c r="B19" s="4" t="s">
        <f>=HYPERLINK("https://www.leilaoonline.com.br/lote/detalhe/210810", "CHEVROLET S10 ADV FD2; 2020/2020; BRANCA; ALCO./GASOL. - FUNCIONANDO")</f>
      </c>
      <c r="C19" s="4" t="inlineStr">
        <is>
          <t>Não vendido</t>
        </is>
      </c>
      <c r="D19" s="4" t="inlineStr">
        <is>
          <t>0</t>
        </is>
      </c>
      <c r="E19" s="5" t="inlineStr">
        <is>
          <t>65.000,00</t>
        </is>
      </c>
      <c r="F19" s="4" t="inlineStr">
        <is>
          <t>1750.00</t>
        </is>
      </c>
    </row>
    <row collapsed="false" customFormat="false" customHeight="false" hidden="false" ht="12.1" outlineLevel="0" r="20">
      <c r="A20" s="5" t="s">
        <f>=HYPERLINK("https://www.leilaoonline.com.br/lote/detalhe/210990", "059")</f>
      </c>
      <c r="B20" s="4" t="s">
        <f>=HYPERLINK("https://www.leilaoonline.com.br/lote/detalhe/210990", "VOLKSWAGEN NOVO GOL TL MCV; 2018/2018; BRANCA; ALCO./GASOL. - FUNCIONANDO - COD PATION2_15")</f>
      </c>
      <c r="C20" s="4" t="inlineStr">
        <is>
          <t>Não vendido</t>
        </is>
      </c>
      <c r="D20" s="4" t="inlineStr">
        <is>
          <t>23</t>
        </is>
      </c>
      <c r="E20" s="5" t="inlineStr">
        <is>
          <t>31.500,00</t>
        </is>
      </c>
      <c r="F20" s="4" t="inlineStr">
        <is>
          <t>500.00</t>
        </is>
      </c>
    </row>
    <row collapsed="false" customFormat="false" customHeight="false" hidden="false" ht="12.1" outlineLevel="0" r="21">
      <c r="A21" s="5" t="s">
        <f>=HYPERLINK("https://www.leilaoonline.com.br/lote/detalhe/210811", "060")</f>
      </c>
      <c r="B21" s="4" t="s">
        <f>=HYPERLINK("https://www.leilaoonline.com.br/lote/detalhe/210811", "CHEVROLET SPIN LS; 2021/2021; PRATA; ALCO./GASOL. - FUNCIONANDO")</f>
      </c>
      <c r="C21" s="4" t="inlineStr">
        <is>
          <t>Não vendido</t>
        </is>
      </c>
      <c r="D21" s="4" t="inlineStr">
        <is>
          <t>17</t>
        </is>
      </c>
      <c r="E21" s="5" t="inlineStr">
        <is>
          <t>39.000,00</t>
        </is>
      </c>
      <c r="F21" s="4" t="inlineStr">
        <is>
          <t>500.00</t>
        </is>
      </c>
    </row>
    <row collapsed="false" customFormat="false" customHeight="false" hidden="false" ht="12.1" outlineLevel="0" r="22">
      <c r="A22" s="5" t="s">
        <f>=HYPERLINK("https://www.leilaoonline.com.br/lote/detalhe/210812", "061")</f>
      </c>
      <c r="B22" s="4" t="s">
        <f>=HYPERLINK("https://www.leilaoonline.com.br/lote/detalhe/210812", "veja o vídeo!! I NISSAN FRONTIER S MTX4 4X4; 2021/2021; BRANCA; DIESEL - FUNCIONANDO")</f>
      </c>
      <c r="C22" s="4" t="inlineStr">
        <is>
          <t>Não vendido</t>
        </is>
      </c>
      <c r="D22" s="4" t="inlineStr">
        <is>
          <t>2</t>
        </is>
      </c>
      <c r="E22" s="5" t="inlineStr">
        <is>
          <t>90.000,00</t>
        </is>
      </c>
      <c r="F22" s="4" t="inlineStr">
        <is>
          <t>1000.00</t>
        </is>
      </c>
    </row>
    <row collapsed="false" customFormat="false" customHeight="false" hidden="false" ht="12.1" outlineLevel="0" r="23">
      <c r="A23" s="5" t="s">
        <f>=HYPERLINK("https://www.leilaoonline.com.br/lote/detalhe/210813", "062")</f>
      </c>
      <c r="B23" s="4" t="s">
        <f>=HYPERLINK("https://www.leilaoonline.com.br/lote/detalhe/210813", "I NISSAN FRONTIER S MTX4 4X4; 2021/2021; BRANCA; DIESEL - FUNCIONANDO")</f>
      </c>
      <c r="C23" s="4" t="inlineStr">
        <is>
          <t>Não vendido</t>
        </is>
      </c>
      <c r="D23" s="4" t="inlineStr">
        <is>
          <t>1</t>
        </is>
      </c>
      <c r="E23" s="5" t="inlineStr">
        <is>
          <t>89.000,00</t>
        </is>
      </c>
      <c r="F23" s="4" t="inlineStr">
        <is>
          <t>1000.00</t>
        </is>
      </c>
    </row>
    <row collapsed="false" customFormat="false" customHeight="false" hidden="false" ht="12.1" outlineLevel="0" r="24">
      <c r="A24" s="5" t="s">
        <f>=HYPERLINK("https://www.leilaoonline.com.br/lote/detalhe/210814", "063")</f>
      </c>
      <c r="B24" s="4" t="s">
        <f>=HYPERLINK("https://www.leilaoonline.com.br/lote/detalhe/210814", "CHEVROLET S10 LS 4X4 CD; 2021/2022; PRATA; DIESEL - FUNCIONANDO")</f>
      </c>
      <c r="C24" s="4" t="inlineStr">
        <is>
          <t>Não vendido</t>
        </is>
      </c>
      <c r="D24" s="4" t="inlineStr">
        <is>
          <t>2</t>
        </is>
      </c>
      <c r="E24" s="5" t="inlineStr">
        <is>
          <t>73.000,00</t>
        </is>
      </c>
      <c r="F24" s="4" t="inlineStr">
        <is>
          <t>500.00</t>
        </is>
      </c>
    </row>
    <row collapsed="false" customFormat="false" customHeight="false" hidden="false" ht="12.1" outlineLevel="0" r="25">
      <c r="A25" s="5" t="s">
        <f>=HYPERLINK("https://www.leilaoonline.com.br/lote/detalhe/210815", "064")</f>
      </c>
      <c r="B25" s="4" t="s">
        <f>=HYPERLINK("https://www.leilaoonline.com.br/lote/detalhe/210815", "veja o vídeo!! FIAT 500 SPORT DUAL; 2009/2010; BRANCA; GASOLINA - FUNCIONANDO")</f>
      </c>
      <c r="C25" s="4" t="inlineStr">
        <is>
          <t>Não vendido</t>
        </is>
      </c>
      <c r="D25" s="4" t="inlineStr">
        <is>
          <t>7</t>
        </is>
      </c>
      <c r="E25" s="5" t="inlineStr">
        <is>
          <t>33.000,00</t>
        </is>
      </c>
      <c r="F25" s="4" t="inlineStr">
        <is>
          <t>500.00</t>
        </is>
      </c>
    </row>
    <row collapsed="false" customFormat="false" customHeight="false" hidden="false" ht="12.1" outlineLevel="0" r="26">
      <c r="A26" s="5" t="s">
        <f>=HYPERLINK("https://www.leilaoonline.com.br/lote/detalhe/210818", "066")</f>
      </c>
      <c r="B26" s="4" t="s">
        <f>=HYPERLINK("https://www.leilaoonline.com.br/lote/detalhe/210818", "CHEVROLET SPIN LS; 2021/2021; PRATA; ALCO./GASOL. - FUNCIONANDO")</f>
      </c>
      <c r="C26" s="4" t="inlineStr">
        <is>
          <t>Não vendido</t>
        </is>
      </c>
      <c r="D26" s="4" t="inlineStr">
        <is>
          <t>13</t>
        </is>
      </c>
      <c r="E26" s="5" t="inlineStr">
        <is>
          <t>37.000,00</t>
        </is>
      </c>
      <c r="F26" s="4" t="inlineStr">
        <is>
          <t>500.00</t>
        </is>
      </c>
    </row>
    <row collapsed="false" customFormat="false" customHeight="false" hidden="false" ht="12.1" outlineLevel="0" r="27">
      <c r="A27" s="5" t="s">
        <f>=HYPERLINK("https://www.leilaoonline.com.br/lote/detalhe/210817", "067")</f>
      </c>
      <c r="B27" s="4" t="s">
        <f>=HYPERLINK("https://www.leilaoonline.com.br/lote/detalhe/210817", "NISSAN FRONTIER XE 4X2; 2013/2013; PRETA; DIESEL - NÃO FUNCIONA")</f>
      </c>
      <c r="C27" s="4" t="inlineStr">
        <is>
          <t>Não vendido</t>
        </is>
      </c>
      <c r="D27" s="4" t="inlineStr">
        <is>
          <t>6</t>
        </is>
      </c>
      <c r="E27" s="5" t="inlineStr">
        <is>
          <t>18.000,00</t>
        </is>
      </c>
      <c r="F27" s="4" t="inlineStr">
        <is>
          <t>500.00</t>
        </is>
      </c>
    </row>
    <row collapsed="false" customFormat="false" customHeight="false" hidden="false" ht="12.1" outlineLevel="0" r="28">
      <c r="A28" s="5" t="s">
        <f>=HYPERLINK("https://www.leilaoonline.com.br/lote/detalhe/210816", "068")</f>
      </c>
      <c r="B28" s="4" t="s">
        <f>=HYPERLINK("https://www.leilaoonline.com.br/lote/detalhe/210816", "CHEVROLET SPIN LS; 2021/2021; PRATA; ALCO./GASOL. - FUNCIONANDO")</f>
      </c>
      <c r="C28" s="4" t="inlineStr">
        <is>
          <t>Não vendido</t>
        </is>
      </c>
      <c r="D28" s="4" t="inlineStr">
        <is>
          <t>10</t>
        </is>
      </c>
      <c r="E28" s="5" t="inlineStr">
        <is>
          <t>35.500,00</t>
        </is>
      </c>
      <c r="F28" s="4" t="inlineStr">
        <is>
          <t>500.00</t>
        </is>
      </c>
    </row>
    <row collapsed="false" customFormat="false" customHeight="false" hidden="false" ht="12.1" outlineLevel="0" r="29">
      <c r="A29" s="5" t="s">
        <f>=HYPERLINK("https://www.leilaoonline.com.br/lote/detalhe/210823", "069")</f>
      </c>
      <c r="B29" s="4" t="s">
        <f>=HYPERLINK("https://www.leilaoonline.com.br/lote/detalhe/210823", "CHEVROLET SPIN LS; 2021/2021; PRATA; ALCO./GASOL. - FUNCIONANDO")</f>
      </c>
      <c r="C29" s="4" t="inlineStr">
        <is>
          <t>Não vendido</t>
        </is>
      </c>
      <c r="D29" s="4" t="inlineStr">
        <is>
          <t>16</t>
        </is>
      </c>
      <c r="E29" s="5" t="inlineStr">
        <is>
          <t>38.500,00</t>
        </is>
      </c>
      <c r="F29" s="4" t="inlineStr">
        <is>
          <t>500.00</t>
        </is>
      </c>
    </row>
    <row collapsed="false" customFormat="false" customHeight="false" hidden="false" ht="12.1" outlineLevel="0" r="30">
      <c r="A30" s="5" t="s">
        <f>=HYPERLINK("https://www.leilaoonline.com.br/lote/detalhe/210824", "070")</f>
      </c>
      <c r="B30" s="4" t="s">
        <f>=HYPERLINK("https://www.leilaoonline.com.br/lote/detalhe/210824", "JINBEI FABUSFORMA M35; 2012/2013; BRANCA; GASOLINA")</f>
      </c>
      <c r="C30" s="4" t="inlineStr">
        <is>
          <t>Não vendido</t>
        </is>
      </c>
      <c r="D30" s="4" t="inlineStr">
        <is>
          <t>1</t>
        </is>
      </c>
      <c r="E30" s="5" t="inlineStr">
        <is>
          <t>12.000,00</t>
        </is>
      </c>
      <c r="F30" s="4" t="inlineStr">
        <is>
          <t>500.00</t>
        </is>
      </c>
    </row>
    <row collapsed="false" customFormat="false" customHeight="false" hidden="false" ht="12.1" outlineLevel="0" r="31">
      <c r="A31" s="5" t="s">
        <f>=HYPERLINK("https://www.leilaoonline.com.br/lote/detalhe/210826", "071")</f>
      </c>
      <c r="B31" s="4" t="s">
        <f>=HYPERLINK("https://www.leilaoonline.com.br/lote/detalhe/210826", "FIAT PALIO WEEKEND ADVENTURE; 2018/2019; BRANCA; ALCO./GASOL. - FUNCIONANDO")</f>
      </c>
      <c r="C31" s="4" t="inlineStr">
        <is>
          <t>Vendido</t>
        </is>
      </c>
      <c r="D31" s="4" t="inlineStr">
        <is>
          <t>47</t>
        </is>
      </c>
      <c r="E31" s="5" t="inlineStr">
        <is>
          <t>40.500,00</t>
        </is>
      </c>
      <c r="F31" s="4" t="inlineStr">
        <is>
          <t>500.00</t>
        </is>
      </c>
    </row>
    <row collapsed="false" customFormat="false" customHeight="false" hidden="false" ht="12.1" outlineLevel="0" r="32">
      <c r="A32" s="5" t="s">
        <f>=HYPERLINK("https://www.leilaoonline.com.br/lote/detalhe/210825", "072")</f>
      </c>
      <c r="B32" s="4" t="s">
        <f>=HYPERLINK("https://www.leilaoonline.com.br/lote/detalhe/210825", "JEEP COMPASS LONGITUDE; 2021/2021; PRETO; DIESEL; AUTOMÁTICO - FUNCIONANDO")</f>
      </c>
      <c r="C32" s="4" t="inlineStr">
        <is>
          <t>Não vendido</t>
        </is>
      </c>
      <c r="D32" s="4" t="inlineStr">
        <is>
          <t>1</t>
        </is>
      </c>
      <c r="E32" s="5" t="inlineStr">
        <is>
          <t>75.000,00</t>
        </is>
      </c>
      <c r="F32" s="4" t="inlineStr">
        <is>
          <t>1250.00</t>
        </is>
      </c>
    </row>
    <row collapsed="false" customFormat="false" customHeight="false" hidden="false" ht="12.1" outlineLevel="0" r="33">
      <c r="A33" s="5" t="s">
        <f>=HYPERLINK("https://www.leilaoonline.com.br/lote/detalhe/210827", "073")</f>
      </c>
      <c r="B33" s="4" t="s">
        <f>=HYPERLINK("https://www.leilaoonline.com.br/lote/detalhe/210827", "FIAT PALIO WEEKEND ADVENTURE; 2018/2019; BRANCA; ALCO./GASOL. - FUNCIONANDO")</f>
      </c>
      <c r="C33" s="4" t="inlineStr">
        <is>
          <t>Não vendido</t>
        </is>
      </c>
      <c r="D33" s="4" t="inlineStr">
        <is>
          <t>23</t>
        </is>
      </c>
      <c r="E33" s="5" t="inlineStr">
        <is>
          <t>31.500,00</t>
        </is>
      </c>
      <c r="F33" s="4" t="inlineStr">
        <is>
          <t>500.00</t>
        </is>
      </c>
    </row>
    <row collapsed="false" customFormat="false" customHeight="false" hidden="false" ht="12.1" outlineLevel="0" r="34">
      <c r="A34" s="5" t="s">
        <f>=HYPERLINK("https://www.leilaoonline.com.br/lote/detalhe/210828", "074")</f>
      </c>
      <c r="B34" s="4" t="s">
        <f>=HYPERLINK("https://www.leilaoonline.com.br/lote/detalhe/210828", "FIAT PALIO WEEKEND ADVENTURE; 2018/2019; BRANCA; ALCO./GASOL. - FUNCIONANDO")</f>
      </c>
      <c r="C34" s="4" t="inlineStr">
        <is>
          <t>Não vendido</t>
        </is>
      </c>
      <c r="D34" s="4" t="inlineStr">
        <is>
          <t>25</t>
        </is>
      </c>
      <c r="E34" s="5" t="inlineStr">
        <is>
          <t>32.000,00</t>
        </is>
      </c>
      <c r="F34" s="4" t="inlineStr">
        <is>
          <t>500.00</t>
        </is>
      </c>
    </row>
    <row collapsed="false" customFormat="false" customHeight="false" hidden="false" ht="12.1" outlineLevel="0" r="35">
      <c r="A35" s="5" t="s">
        <f>=HYPERLINK("https://www.leilaoonline.com.br/lote/detalhe/210829", "075")</f>
      </c>
      <c r="B35" s="4" t="s">
        <f>=HYPERLINK("https://www.leilaoonline.com.br/lote/detalhe/210829", "FIAT PALIO WEEKEND ADVENTURE; 2018/2019; BRANCA; ALCO./GASOL. - FUNCIONANDO")</f>
      </c>
      <c r="C35" s="4" t="inlineStr">
        <is>
          <t>Não vendido</t>
        </is>
      </c>
      <c r="D35" s="4" t="inlineStr">
        <is>
          <t>6</t>
        </is>
      </c>
      <c r="E35" s="5" t="inlineStr">
        <is>
          <t>38.500,00</t>
        </is>
      </c>
      <c r="F35" s="4" t="inlineStr">
        <is>
          <t>500.00</t>
        </is>
      </c>
    </row>
    <row collapsed="false" customFormat="false" customHeight="false" hidden="false" ht="12.1" outlineLevel="0" r="36">
      <c r="A36" s="5" t="s">
        <f>=HYPERLINK("https://www.leilaoonline.com.br/lote/detalhe/210830", "076")</f>
      </c>
      <c r="B36" s="4" t="s">
        <f>=HYPERLINK("https://www.leilaoonline.com.br/lote/detalhe/210830", "VW/NOVA SAVEIRO RB MBVS; 2019/2020; BRANCA; ALCO./GASOL. - FUNCIONANDO - APROX. 62.300KM")</f>
      </c>
      <c r="C36" s="4" t="inlineStr">
        <is>
          <t>Não vendido</t>
        </is>
      </c>
      <c r="D36" s="4" t="inlineStr">
        <is>
          <t>1</t>
        </is>
      </c>
      <c r="E36" s="5" t="inlineStr">
        <is>
          <t>38.000,00</t>
        </is>
      </c>
      <c r="F36" s="4" t="inlineStr">
        <is>
          <t>500.00</t>
        </is>
      </c>
    </row>
    <row collapsed="false" customFormat="false" customHeight="false" hidden="false" ht="12.1" outlineLevel="0" r="37">
      <c r="A37" s="5" t="s">
        <f>=HYPERLINK("https://www.leilaoonline.com.br/lote/detalhe/210831", "077")</f>
      </c>
      <c r="B37" s="4" t="s">
        <f>=HYPERLINK("https://www.leilaoonline.com.br/lote/detalhe/210831", "NISSAN FRONTIER S MTX4; 2021/2021; BRANCA; DIESEL; CABINE DUPLA; 4X4; - FUNCIONANDO - FROTA J54")</f>
      </c>
      <c r="C37" s="4" t="inlineStr">
        <is>
          <t>Não vendido</t>
        </is>
      </c>
      <c r="D37" s="4" t="inlineStr">
        <is>
          <t>0</t>
        </is>
      </c>
      <c r="E37" s="5" t="inlineStr">
        <is>
          <t>60.000,00</t>
        </is>
      </c>
      <c r="F37" s="4" t="inlineStr">
        <is>
          <t>1250.00</t>
        </is>
      </c>
    </row>
    <row collapsed="false" customFormat="false" customHeight="false" hidden="false" ht="12.1" outlineLevel="0" r="38">
      <c r="A38" s="5" t="s">
        <f>=HYPERLINK("https://www.leilaoonline.com.br/lote/detalhe/210833", "078")</f>
      </c>
      <c r="B38" s="4" t="s">
        <f>=HYPERLINK("https://www.leilaoonline.com.br/lote/detalhe/210833", "CHEVROLET/CRUZE LT NB; 2012/20212; PRETA; GASOL./ALCO./GNV - FUNCIONANDO")</f>
      </c>
      <c r="C38" s="4" t="inlineStr">
        <is>
          <t>Não vendido</t>
        </is>
      </c>
      <c r="D38" s="4" t="inlineStr">
        <is>
          <t>2</t>
        </is>
      </c>
      <c r="E38" s="5" t="inlineStr">
        <is>
          <t>30.500,00</t>
        </is>
      </c>
      <c r="F38" s="4" t="inlineStr">
        <is>
          <t>500.00</t>
        </is>
      </c>
    </row>
    <row collapsed="false" customFormat="false" customHeight="false" hidden="false" ht="12.1" outlineLevel="0" r="39">
      <c r="A39" s="5" t="s">
        <f>=HYPERLINK("https://www.leilaoonline.com.br/lote/detalhe/210832", "089")</f>
      </c>
      <c r="B39" s="4" t="s">
        <f>=HYPERLINK("https://www.leilaoonline.com.br/lote/detalhe/210832", "veja o vídeo!! I/MMC ASX 2.0; 2010/2011; PRETA; GASOLINA - FUNCIONANDO")</f>
      </c>
      <c r="C39" s="4" t="inlineStr">
        <is>
          <t>Não vendido</t>
        </is>
      </c>
      <c r="D39" s="4" t="inlineStr">
        <is>
          <t>28</t>
        </is>
      </c>
      <c r="E39" s="5" t="inlineStr">
        <is>
          <t>27.500,00</t>
        </is>
      </c>
      <c r="F39" s="4" t="inlineStr">
        <is>
          <t>500.00</t>
        </is>
      </c>
    </row>
    <row collapsed="false" customFormat="false" customHeight="false" hidden="false" ht="12.1" outlineLevel="0" r="40">
      <c r="A40" s="5" t="s">
        <f>=HYPERLINK("https://www.leilaoonline.com.br/lote/detalhe/210834", "090")</f>
      </c>
      <c r="B40" s="4" t="s">
        <f>=HYPERLINK("https://www.leilaoonline.com.br/lote/detalhe/210834", "veja o vídeo!! VW/KOMBI FURGÃO; 2008/2009; BRANCA; ALCO./GASOL. - FUNCIONANDO")</f>
      </c>
      <c r="C40" s="4" t="inlineStr">
        <is>
          <t>Não vendido</t>
        </is>
      </c>
      <c r="D40" s="4" t="inlineStr">
        <is>
          <t>20</t>
        </is>
      </c>
      <c r="E40" s="5" t="inlineStr">
        <is>
          <t>18.500,00</t>
        </is>
      </c>
      <c r="F40" s="4" t="inlineStr">
        <is>
          <t>250.00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2026-09-20T13:10:05.00Z</dcterms:created>
  <dc:creator>Tellks Tecnologia</dc:creator>
  <cp:revision>0</cp:revision>
</cp:coreProperties>
</file>