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 REBOQUES - TUBOS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=HYPERLINK("https://www.leilaoonline.com.br/lote/detalhe/15598", "3210")</f>
      </c>
      <c r="B11" s="4" t="s">
        <f>=HYPERLINK("https://www.leilaoonline.com.br/lote/detalhe/15598", "DOLLY, FR56917, SEM DIREITO A DOCUMENTO, UND BARRA")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=HYPERLINK("https://www.leilaoonline.com.br/lote/detalhe/15612", "3224")</f>
      </c>
      <c r="B12" s="4" t="s">
        <f>=HYPERLINK("https://www.leilaoonline.com.br/lote/detalhe/15612", " 4 VIRABREQUIM DE COLHEDORA SEM USO, JOHN DEERE 8 LTS, S/FR, UND BARRA")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=HYPERLINK("https://www.leilaoonline.com.br/lote/detalhe/15219", "3305")</f>
      </c>
      <c r="B13" s="4" t="s">
        <f>=HYPERLINK("https://www.leilaoonline.com.br/lote/detalhe/15219", "CAMINHÃO VW/24.220, ANO/MOD 1991/1992, COR VERMELHA, FR96434, PLACA BWJ4055, UND BARRA")</f>
      </c>
      <c r="C13" s="4" t="inlineStr">
        <is>
          <t>Vendido</t>
        </is>
      </c>
      <c r="D13" s="4" t="inlineStr">
        <is>
          <t>49</t>
        </is>
      </c>
      <c r="E13" s="5" t="inlineStr">
        <is>
          <t>31.500,00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=HYPERLINK("https://www.leilaoonline.com.br/lote/detalhe/15218", "3306")</f>
      </c>
      <c r="B14" s="4" t="s">
        <f>=HYPERLINK("https://www.leilaoonline.com.br/lote/detalhe/15218", " CAMINHÃO VW/24.220 6X4, ANO/MOD 1991/1992, COR VERMELHA, PLACA BWJ4048, FR96408, UND BARRA")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=HYPERLINK("https://www.leilaoonline.com.br/lote/detalhe/15614", "3314")</f>
      </c>
      <c r="B15" s="4" t="s">
        <f>=HYPERLINK("https://www.leilaoonline.com.br/lote/detalhe/15614", "CAMINHÃO VOLKSWAGEN 24-220 6X4, ANO 2001, FR 96418, PLACA CYN1481, UND BARRA")</f>
      </c>
      <c r="C15" s="4" t="inlineStr">
        <is>
          <t>Vendido</t>
        </is>
      </c>
      <c r="D15" s="4" t="inlineStr">
        <is>
          <t>104</t>
        </is>
      </c>
      <c r="E15" s="5" t="inlineStr">
        <is>
          <t>40.750,00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=HYPERLINK("https://www.leilaoonline.com.br/lote/detalhe/15605", "3324")</f>
      </c>
      <c r="B16" s="4" t="s">
        <f>=HYPERLINK("https://www.leilaoonline.com.br/lote/detalhe/15605", "GERADOR TOSHIBA MOTOR YAMAR 4KVA E BANCADA COM MOTOR, IMOB 074328, UND BARRA")</f>
      </c>
      <c r="C16" s="4" t="inlineStr">
        <is>
          <t>Vendido</t>
        </is>
      </c>
      <c r="D16" s="4" t="inlineStr">
        <is>
          <t>27</t>
        </is>
      </c>
      <c r="E16" s="5" t="inlineStr">
        <is>
          <t>5.350,00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=HYPERLINK("https://www.leilaoonline.com.br/lote/detalhe/15213", "3346")</f>
      </c>
      <c r="B17" s="4" t="s">
        <f>=HYPERLINK("https://www.leilaoonline.com.br/lote/detalhe/15213", "CAMINHÃO VW/26,220 EURO3 WORKER COMBOIO, ANO/MOD 2008/2009, FR96493 / FR98559, PLACA EAJ8435, UND BARRA")</f>
      </c>
      <c r="C17" s="4" t="inlineStr">
        <is>
          <t>Vendido</t>
        </is>
      </c>
      <c r="D17" s="4" t="inlineStr">
        <is>
          <t>50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=HYPERLINK("https://www.leilaoonline.com.br/lote/detalhe/15224", "3347")</f>
      </c>
      <c r="B18" s="4" t="s">
        <f>=HYPERLINK("https://www.leilaoonline.com.br/lote/detalhe/15224", "ENLEIRADEIRA, FR103797, UND BARRA")</f>
      </c>
      <c r="C18" s="4" t="inlineStr">
        <is>
          <t>Vendido</t>
        </is>
      </c>
      <c r="D18" s="4" t="inlineStr">
        <is>
          <t>45</t>
        </is>
      </c>
      <c r="E18" s="5" t="inlineStr">
        <is>
          <t>2.350,00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=HYPERLINK("https://www.leilaoonline.com.br/lote/detalhe/15225", "3348")</f>
      </c>
      <c r="B19" s="4" t="s">
        <f>=HYPERLINK("https://www.leilaoonline.com.br/lote/detalhe/15225", "2 QUADROS DE IMPLEMENTO COM PISTÃO, FR103845 / FR71588, UND BARRA")</f>
      </c>
      <c r="C19" s="4" t="inlineStr">
        <is>
          <t>Vendido</t>
        </is>
      </c>
      <c r="D19" s="4" t="inlineStr">
        <is>
          <t>57</t>
        </is>
      </c>
      <c r="E19" s="5" t="inlineStr">
        <is>
          <t>3.000,00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=HYPERLINK("https://www.leilaoonline.com.br/lote/detalhe/15226", "3349")</f>
      </c>
      <c r="B20" s="4" t="s">
        <f>=HYPERLINK("https://www.leilaoonline.com.br/lote/detalhe/15226", "TANQUE DE FERRO COM PERIFÉRICOS 12 MIL LITROS aproximadamente , FR98529, UND BARRA")</f>
      </c>
      <c r="C20" s="4" t="inlineStr">
        <is>
          <t>Vendido</t>
        </is>
      </c>
      <c r="D20" s="4" t="inlineStr">
        <is>
          <t>30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=HYPERLINK("https://www.leilaoonline.com.br/lote/detalhe/15227", "3350")</f>
      </c>
      <c r="B21" s="4" t="s">
        <f>=HYPERLINK("https://www.leilaoonline.com.br/lote/detalhe/15227", "SUCATA DE VW/ GOL, S/FR, (SEM DIREITO A DOCUMENTO),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=HYPERLINK("https://www.leilaoonline.com.br/lote/detalhe/15228", "3351")</f>
      </c>
      <c r="B22" s="4" t="s">
        <f>=HYPERLINK("https://www.leilaoonline.com.br/lote/detalhe/15228", "CARROCERIA (MOD PRANCHA) APROX. 6MTS, FR98709, UND BARRA")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=HYPERLINK("https://www.leilaoonline.com.br/lote/detalhe/15229", "3352")</f>
      </c>
      <c r="B23" s="4" t="s">
        <f>=HYPERLINK("https://www.leilaoonline.com.br/lote/detalhe/15229", "1 MOTOR DE CAMINHÃO VW/24.220, S/FR, UND BARRA")</f>
      </c>
      <c r="C23" s="4" t="inlineStr">
        <is>
          <t>Vendido</t>
        </is>
      </c>
      <c r="D23" s="4" t="inlineStr">
        <is>
          <t>42</t>
        </is>
      </c>
      <c r="E23" s="5" t="inlineStr">
        <is>
          <t>7.500,00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=HYPERLINK("https://www.leilaoonline.com.br/lote/detalhe/15230", "3353")</f>
      </c>
      <c r="B24" s="4" t="s">
        <f>=HYPERLINK("https://www.leilaoonline.com.br/lote/detalhe/15230", "1 MOTOR DE CAMINHÃO VW/24.220, S/FR, UND BARRA")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=HYPERLINK("https://www.leilaoonline.com.br/lote/detalhe/15231", "3354")</f>
      </c>
      <c r="B25" s="4" t="s">
        <f>=HYPERLINK("https://www.leilaoonline.com.br/lote/detalhe/15231", "TUBOS DE FERRO "2,5" COMPRIMENTO 2 METROS APROXIMADAMENTE (VENDA POR LOTE), S/FR, UND BARRA")</f>
      </c>
      <c r="C25" s="4" t="inlineStr">
        <is>
          <t>Vendido</t>
        </is>
      </c>
      <c r="D25" s="4" t="inlineStr">
        <is>
          <t>38</t>
        </is>
      </c>
      <c r="E25" s="5" t="inlineStr">
        <is>
          <t>3.050,00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=HYPERLINK("https://www.leilaoonline.com.br/lote/detalhe/15232", "3355")</f>
      </c>
      <c r="B26" s="4" t="s">
        <f>=HYPERLINK("https://www.leilaoonline.com.br/lote/detalhe/15232", "TUBOS (VENDA POR LOTE), S/FR, UND BARRA")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2.150,00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=HYPERLINK("https://www.leilaoonline.com.br/lote/detalhe/15217", "3356")</f>
      </c>
      <c r="B27" s="4" t="s">
        <f>=HYPERLINK("https://www.leilaoonline.com.br/lote/detalhe/15217", "GUINCHO TEMA TERRA GUINDASTE, ANO 1988, FR100134, UND BARRA")</f>
      </c>
      <c r="C27" s="4" t="inlineStr">
        <is>
          <t>Vendido</t>
        </is>
      </c>
      <c r="D27" s="4" t="inlineStr">
        <is>
          <t>43</t>
        </is>
      </c>
      <c r="E27" s="5" t="inlineStr">
        <is>
          <t>52.000,00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=HYPERLINK("https://www.leilaoonline.com.br/lote/detalhe/15223", "3357")</f>
      </c>
      <c r="B28" s="4" t="s">
        <f>=HYPERLINK("https://www.leilaoonline.com.br/lote/detalhe/15223", "20 BANCOS APROXIMADAMENTE, S/FR, UND BARRA")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=HYPERLINK("https://www.leilaoonline.com.br/lote/detalhe/15442", "3358")</f>
      </c>
      <c r="B29" s="4" t="s">
        <f>=HYPERLINK("https://www.leilaoonline.com.br/lote/detalhe/15442", "SUCATA DE INFORMÁTICA E 1 PLOTTER HP 450, PATRIMÔNIO 015921, UND BARRA")</f>
      </c>
      <c r="C29" s="4" t="inlineStr">
        <is>
          <t>Vendido</t>
        </is>
      </c>
      <c r="D29" s="4" t="inlineStr">
        <is>
          <t>10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=HYPERLINK("https://www.leilaoonline.com.br/lote/detalhe/15596", "3359")</f>
      </c>
      <c r="B30" s="4" t="s">
        <f>=HYPERLINK("https://www.leilaoonline.com.br/lote/detalhe/15596", "CARROCERIA COMBOIO COR AZUL, S/FR, UND BARRA")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6.100,00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=HYPERLINK("https://www.leilaoonline.com.br/lote/detalhe/15597", "3360")</f>
      </c>
      <c r="B31" s="4" t="s">
        <f>=HYPERLINK("https://www.leilaoonline.com.br/lote/detalhe/15597", "TANQUE DE FERRO COM PERIFÉRICOS 12 MIL LITROS aproximadamente , FR98526, UND BARR")</f>
      </c>
      <c r="C31" s="4" t="inlineStr">
        <is>
          <t>Vendido</t>
        </is>
      </c>
      <c r="D31" s="4" t="inlineStr">
        <is>
          <t>21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=HYPERLINK("https://www.leilaoonline.com.br/lote/detalhe/15595", "3361")</f>
      </c>
      <c r="B32" s="4" t="s">
        <f>=HYPERLINK("https://www.leilaoonline.com.br/lote/detalhe/15595", "CAMINHÃO VW/15.180 EURO3 WORKER COMBOIO, ANO2006, PLACA DMD4092, FR140227, UND BARRA")</f>
      </c>
      <c r="C32" s="4" t="inlineStr">
        <is>
          <t>Não vendido</t>
        </is>
      </c>
      <c r="D32" s="4" t="inlineStr">
        <is>
          <t>59</t>
        </is>
      </c>
      <c r="E32" s="5" t="inlineStr">
        <is>
          <t>43.500,00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=HYPERLINK("https://www.leilaoonline.com.br/lote/detalhe/15594", "3362")</f>
      </c>
      <c r="B33" s="4" t="s">
        <f>=HYPERLINK("https://www.leilaoonline.com.br/lote/detalhe/15594", "CAMINHÃO TOCO VW 7100, ANO 1998, FR96315, UND BARRA ")</f>
      </c>
      <c r="C33" s="4" t="inlineStr">
        <is>
          <t>Vendido</t>
        </is>
      </c>
      <c r="D33" s="4" t="inlineStr">
        <is>
          <t>48</t>
        </is>
      </c>
      <c r="E33" s="5" t="inlineStr">
        <is>
          <t>27.000,00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=HYPERLINK("https://www.leilaoonline.com.br/lote/detalhe/15615", "3363")</f>
      </c>
      <c r="B34" s="4" t="s">
        <f>=HYPERLINK("https://www.leilaoonline.com.br/lote/detalhe/15615", "VW/SANTANA, ANO 2001, FR95196, UND BARRA")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6.500,00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=HYPERLINK("https://www.leilaoonline.com.br/lote/detalhe/15608", "11623")</f>
      </c>
      <c r="B35" s="4" t="s">
        <f>=HYPERLINK("https://www.leilaoonline.com.br/lote/detalhe/15608", " REBOQUE R/RANDON RQ CA, ANO 2007, FR10218, PLACA DTP7136, UND SERRA")</f>
      </c>
      <c r="C35" s="4" t="inlineStr">
        <is>
          <t>Vendido</t>
        </is>
      </c>
      <c r="D35" s="4" t="inlineStr">
        <is>
          <t>83</t>
        </is>
      </c>
      <c r="E35" s="5" t="inlineStr">
        <is>
          <t>13.550,00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=HYPERLINK("https://www.leilaoonline.com.br/lote/detalhe/15607", "11626")</f>
      </c>
      <c r="B36" s="4" t="s">
        <f>=HYPERLINK("https://www.leilaoonline.com.br/lote/detalhe/15607", " REBOQUE R/GUERRA AG CV, ANO/MOD 2008/2009, FR133022, PLACA EIG8141, UND SERRA")</f>
      </c>
      <c r="C36" s="4" t="inlineStr">
        <is>
          <t>Vendido</t>
        </is>
      </c>
      <c r="D36" s="4" t="inlineStr">
        <is>
          <t>82</t>
        </is>
      </c>
      <c r="E36" s="5" t="inlineStr">
        <is>
          <t>14.600,00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=HYPERLINK("https://www.leilaoonline.com.br/lote/detalhe/15587", "11628")</f>
      </c>
      <c r="B37" s="4" t="s">
        <f>=HYPERLINK("https://www.leilaoonline.com.br/lote/detalhe/15587", " 2 ESTEIRAS TRANSPORTADORAS - APROX. 8 M - PATRIM. 215297 - UND. SERRA ")</f>
      </c>
      <c r="C37" s="4" t="inlineStr">
        <is>
          <t>Vendido</t>
        </is>
      </c>
      <c r="D37" s="4" t="inlineStr">
        <is>
          <t>28</t>
        </is>
      </c>
      <c r="E37" s="5" t="inlineStr">
        <is>
          <t>3.800,00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=HYPERLINK("https://www.leilaoonline.com.br/lote/detalhe/15578", "11629")</f>
      </c>
      <c r="B38" s="4" t="s">
        <f>=HYPERLINK("https://www.leilaoonline.com.br/lote/detalhe/15578", " TANQUE DE FIBRA ESTADO DE SUCATA DE FIBRA, APROX. DE 6.000 A 8.000 LITROS - PATR. 215.029 - UND. SERRA ")</f>
      </c>
      <c r="C38" s="4" t="inlineStr">
        <is>
          <t>Vendido</t>
        </is>
      </c>
      <c r="D38" s="4" t="inlineStr">
        <is>
          <t>6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=HYPERLINK("https://www.leilaoonline.com.br/lote/detalhe/15580", "11631")</f>
      </c>
      <c r="B39" s="4" t="s">
        <f>=HYPERLINK("https://www.leilaoonline.com.br/lote/detalhe/15580", " 3 CASTELOS E 1 ROLO DE MOENDA , (PESO ESTIMADO P/ CARREGAR 10 TON) - UND. SERRA")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10.100,00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=HYPERLINK("https://www.leilaoonline.com.br/lote/detalhe/15583", "11632")</f>
      </c>
      <c r="B40" s="4" t="s">
        <f>=HYPERLINK("https://www.leilaoonline.com.br/lote/detalhe/15583", " ESCARIFICADOR FR361022, SUCATA DE GRADE S/FR,  - UND. SERRA ")</f>
      </c>
      <c r="C40" s="4" t="inlineStr">
        <is>
          <t>Não vendido</t>
        </is>
      </c>
      <c r="D40" s="4" t="inlineStr">
        <is>
          <t>93</t>
        </is>
      </c>
      <c r="E40" s="5" t="inlineStr">
        <is>
          <t>9.850,00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=HYPERLINK("https://www.leilaoonline.com.br/lote/detalhe/15581", "11634")</f>
      </c>
      <c r="B41" s="4" t="s">
        <f>=HYPERLINK("https://www.leilaoonline.com.br/lote/detalhe/15581", " CAIXOTE DE CANA PICADA, (MOD CARROCERIA) FR174059 - UND. SERRA ")</f>
      </c>
      <c r="C41" s="4" t="inlineStr">
        <is>
          <t>Vendido</t>
        </is>
      </c>
      <c r="D41" s="4" t="inlineStr">
        <is>
          <t>20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=HYPERLINK("https://www.leilaoonline.com.br/lote/detalhe/15584", "11636")</f>
      </c>
      <c r="B42" s="4" t="s">
        <f>=HYPERLINK("https://www.leilaoonline.com.br/lote/detalhe/15584", " CAIXOTE DE CANA PICADA, (MOD CARROCERIA) FR10646- UND. SERRA ")</f>
      </c>
      <c r="C42" s="4" t="inlineStr">
        <is>
          <t>Vendido</t>
        </is>
      </c>
      <c r="D42" s="4" t="inlineStr">
        <is>
          <t>39</t>
        </is>
      </c>
      <c r="E42" s="5" t="inlineStr">
        <is>
          <t>4.900,00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=HYPERLINK("https://www.leilaoonline.com.br/lote/detalhe/15579", "11637")</f>
      </c>
      <c r="B43" s="4" t="s">
        <f>=HYPERLINK("https://www.leilaoonline.com.br/lote/detalhe/15579", " CAIXOTE DE CANA PICADA, (MOD CARROCERIA), S/FR - UND. SERRA")</f>
      </c>
      <c r="C43" s="4" t="inlineStr">
        <is>
          <t>Vendido</t>
        </is>
      </c>
      <c r="D43" s="4" t="inlineStr">
        <is>
          <t>24</t>
        </is>
      </c>
      <c r="E43" s="5" t="inlineStr">
        <is>
          <t>3.400,00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=HYPERLINK("https://www.leilaoonline.com.br/lote/detalhe/15585", "11638")</f>
      </c>
      <c r="B44" s="4" t="s">
        <f>=HYPERLINK("https://www.leilaoonline.com.br/lote/detalhe/15585", " CAIXOTE DE CANA PICADA, (MOD CARROCERIA), S/FR - UND. SERRA")</f>
      </c>
      <c r="C44" s="4" t="inlineStr">
        <is>
          <t>Vendido</t>
        </is>
      </c>
      <c r="D44" s="4" t="inlineStr">
        <is>
          <t>44</t>
        </is>
      </c>
      <c r="E44" s="5" t="inlineStr">
        <is>
          <t>5.400,00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=HYPERLINK("https://www.leilaoonline.com.br/lote/detalhe/15582", "11639")</f>
      </c>
      <c r="B45" s="4" t="s">
        <f>=HYPERLINK("https://www.leilaoonline.com.br/lote/detalhe/15582", " CAIXOTE DE CANA PICADA , (MOD CARROCERIA), FR10625 - UND. SERRA")</f>
      </c>
      <c r="C45" s="4" t="inlineStr">
        <is>
          <t>Vendido</t>
        </is>
      </c>
      <c r="D45" s="4" t="inlineStr">
        <is>
          <t>12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=HYPERLINK("https://www.leilaoonline.com.br/lote/detalhe/15305", "11640")</f>
      </c>
      <c r="B46" s="4" t="s">
        <f>=HYPERLINK("https://www.leilaoonline.com.br/lote/detalhe/15305", " CAIXOTE DE CANA PICADA (TIPO CARROCERIA), FR174092, UND SERRA")</f>
      </c>
      <c r="C46" s="4" t="inlineStr">
        <is>
          <t>Vendido</t>
        </is>
      </c>
      <c r="D46" s="4" t="inlineStr">
        <is>
          <t>12</t>
        </is>
      </c>
      <c r="E46" s="5" t="inlineStr">
        <is>
          <t>2.400,00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=HYPERLINK("https://www.leilaoonline.com.br/lote/detalhe/15616", "11641")</f>
      </c>
      <c r="B47" s="4" t="s">
        <f>=HYPERLINK("https://www.leilaoonline.com.br/lote/detalhe/15616", "SUCATA DE MOVEIS E UTENSÍLIOS EM GERAL, CADEIRAS, MESAS E AR CONDICIONADO, S/FR, UND SERRA")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=HYPERLINK("https://www.leilaoonline.com.br/lote/detalhe/15611", "12278")</f>
      </c>
      <c r="B48" s="4" t="s">
        <f>=HYPERLINK("https://www.leilaoonline.com.br/lote/detalhe/15611", " SUPER CULTIVADOR DMB, ANO 2008,, FR92732")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=HYPERLINK("https://www.leilaoonline.com.br/lote/detalhe/15606", "13008")</f>
      </c>
      <c r="B49" s="4" t="s">
        <f>=HYPERLINK("https://www.leilaoonline.com.br/lote/detalhe/15606", " REBOQUE R/GUERRA AG CV, ANO/MOD 2008/2009, FR82616, PLACA DXX0391, UND ZANIN")</f>
      </c>
      <c r="C49" s="4" t="inlineStr">
        <is>
          <t>Vendido</t>
        </is>
      </c>
      <c r="D49" s="4" t="inlineStr">
        <is>
          <t>39</t>
        </is>
      </c>
      <c r="E49" s="5" t="inlineStr">
        <is>
          <t>14.250,00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=HYPERLINK("https://www.leilaoonline.com.br/lote/detalhe/15304", "14001")</f>
      </c>
      <c r="B50" s="4" t="s">
        <f>=HYPERLINK("https://www.leilaoonline.com.br/lote/detalhe/15304", "R/GUERRA AG CV 8,20 M, ANO 2009, FR82612, PLACA DXX0388, UND ZANNIN")</f>
      </c>
      <c r="C50" s="4" t="inlineStr">
        <is>
          <t>Não vendido</t>
        </is>
      </c>
      <c r="D50" s="4" t="inlineStr">
        <is>
          <t>63</t>
        </is>
      </c>
      <c r="E50" s="5" t="inlineStr">
        <is>
          <t>14.250,00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=HYPERLINK("https://www.leilaoonline.com.br/lote/detalhe/15311", "14002")</f>
      </c>
      <c r="B51" s="4" t="s">
        <f>=HYPERLINK("https://www.leilaoonline.com.br/lote/detalhe/15311", "R/RANDON RQ CA  8,00 M, ANO 2007, FR88621, PLACA COU4982, UND ZANIN")</f>
      </c>
      <c r="C51" s="4" t="inlineStr">
        <is>
          <t>Vendido</t>
        </is>
      </c>
      <c r="D51" s="4" t="inlineStr">
        <is>
          <t>72</t>
        </is>
      </c>
      <c r="E51" s="5" t="inlineStr">
        <is>
          <t>13.700,00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=HYPERLINK("https://www.leilaoonline.com.br/lote/detalhe/15312", "14004")</f>
      </c>
      <c r="B52" s="4" t="s">
        <f>=HYPERLINK("https://www.leilaoonline.com.br/lote/detalhe/15312", " R/RANDON RQ CA, ANO 2008,  FR121428, PLACA EAP7091, UND ZANNIN")</f>
      </c>
      <c r="C52" s="4" t="inlineStr">
        <is>
          <t>Não vendido</t>
        </is>
      </c>
      <c r="D52" s="4" t="inlineStr">
        <is>
          <t>118</t>
        </is>
      </c>
      <c r="E52" s="5" t="inlineStr">
        <is>
          <t>14.850,00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=HYPERLINK("https://www.leilaoonline.com.br/lote/detalhe/15307", "14006")</f>
      </c>
      <c r="B53" s="4" t="s">
        <f>=HYPERLINK("https://www.leilaoonline.com.br/lote/detalhe/15307", "SR/RANDON SR CA , ANO 2007, FR56260, PLACA DAU0392, UND ZANNIN")</f>
      </c>
      <c r="C53" s="4" t="inlineStr">
        <is>
          <t>Vendido</t>
        </is>
      </c>
      <c r="D53" s="4" t="inlineStr">
        <is>
          <t>135</t>
        </is>
      </c>
      <c r="E53" s="5" t="inlineStr">
        <is>
          <t>32.200,00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=HYPERLINK("https://www.leilaoonline.com.br/lote/detalhe/15303", "14007")</f>
      </c>
      <c r="B54" s="4" t="s">
        <f>=HYPERLINK("https://www.leilaoonline.com.br/lote/detalhe/15303", "SR/USICAMP SRCP E2 12,50 M, ANO 2008, PLACA EDQ2072, FR91156, UND ZANIN")</f>
      </c>
      <c r="C54" s="4" t="inlineStr">
        <is>
          <t>Vendido</t>
        </is>
      </c>
      <c r="D54" s="4" t="inlineStr">
        <is>
          <t>139</t>
        </is>
      </c>
      <c r="E54" s="5" t="inlineStr">
        <is>
          <t>39.400,00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=HYPERLINK("https://www.leilaoonline.com.br/lote/detalhe/15609", "15296")</f>
      </c>
      <c r="B55" s="4" t="s">
        <f>=HYPERLINK("https://www.leilaoonline.com.br/lote/detalhe/15609", " REBOQUE R/RANDON RQ CA 8,00M, ANO 2008, FR121431, PLACA EAP7094, UND BONFIM")</f>
      </c>
      <c r="C55" s="4" t="inlineStr">
        <is>
          <t>Vendido</t>
        </is>
      </c>
      <c r="D55" s="4" t="inlineStr">
        <is>
          <t>53</t>
        </is>
      </c>
      <c r="E55" s="5" t="inlineStr">
        <is>
          <t>15.750,00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=HYPERLINK("https://www.leilaoonline.com.br/lote/detalhe/15588", "15297")</f>
      </c>
      <c r="B56" s="4" t="s">
        <f>=HYPERLINK("https://www.leilaoonline.com.br/lote/detalhe/15588", "5 MOTORES PERKINS E 1 M.BENZ PATRIM, 214290, 1 MOTOR ELÉTRICO, 2 BOMBAS HIDRÁULICO E EIXO DE EQUIPAMENTO UND BONFIM")</f>
      </c>
      <c r="C56" s="4" t="inlineStr">
        <is>
          <t>Vendido</t>
        </is>
      </c>
      <c r="D56" s="4" t="inlineStr">
        <is>
          <t>58</t>
        </is>
      </c>
      <c r="E56" s="5" t="inlineStr">
        <is>
          <t>9.100,00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=HYPERLINK("https://www.leilaoonline.com.br/lote/detalhe/15589", "15298")</f>
      </c>
      <c r="B57" s="4" t="s">
        <f>=HYPERLINK("https://www.leilaoonline.com.br/lote/detalhe/15589", "20 QUINTA RODAS APROXIMADAMENTE, S/FR - LOC. BONFIM")</f>
      </c>
      <c r="C57" s="4" t="inlineStr">
        <is>
          <t>Não vendido</t>
        </is>
      </c>
      <c r="D57" s="4" t="inlineStr">
        <is>
          <t>34</t>
        </is>
      </c>
      <c r="E57" s="5" t="inlineStr">
        <is>
          <t>5.700,00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=HYPERLINK("https://www.leilaoonline.com.br/lote/detalhe/15590", "15299")</f>
      </c>
      <c r="B58" s="4" t="s">
        <f>=HYPERLINK("https://www.leilaoonline.com.br/lote/detalhe/15590", "CONJUNTO DE FILTROS, S/FR, UND BONFIM")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=HYPERLINK("https://www.leilaoonline.com.br/lote/detalhe/15591", "15300")</f>
      </c>
      <c r="B59" s="4" t="s">
        <f>=HYPERLINK("https://www.leilaoonline.com.br/lote/detalhe/15591", "DIVERSOS ITENS - BOMBA AZUL, PEÇAS DE IMPLEMENTOS, TANQUES PLASTICO E CAIXA AMARELA, S/FR, UND BONFIM")</f>
      </c>
      <c r="C59" s="4" t="inlineStr">
        <is>
          <t>Vendido</t>
        </is>
      </c>
      <c r="D59" s="4" t="inlineStr">
        <is>
          <t>14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=HYPERLINK("https://www.leilaoonline.com.br/lote/detalhe/15592", "15301")</f>
      </c>
      <c r="B60" s="4" t="s">
        <f>=HYPERLINK("https://www.leilaoonline.com.br/lote/detalhe/15592", "CAMINHÃO VW/15.180 EURO3 WORKER COMBOIO, ANO/MOD 2008, FR112252/1122294, PLACA CWQ1304, UND. BONFIM")</f>
      </c>
      <c r="C60" s="4" t="inlineStr">
        <is>
          <t>Vendido</t>
        </is>
      </c>
      <c r="D60" s="4" t="inlineStr">
        <is>
          <t>85</t>
        </is>
      </c>
      <c r="E60" s="5" t="inlineStr">
        <is>
          <t>58.500,00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=HYPERLINK("https://www.leilaoonline.com.br/lote/detalhe/15593", "15302")</f>
      </c>
      <c r="B61" s="4" t="s">
        <f>=HYPERLINK("https://www.leilaoonline.com.br/lote/detalhe/15593", "CAMINHÃO VW/15.180 EURO3 WORKER CARROCERIA COMBOIO, ANO/MOD 2008/2009, FR119896/121820, PLACA EAP7339, UND BONFIM")</f>
      </c>
      <c r="C61" s="4" t="inlineStr">
        <is>
          <t>Vendido</t>
        </is>
      </c>
      <c r="D61" s="4" t="inlineStr">
        <is>
          <t>67</t>
        </is>
      </c>
      <c r="E61" s="5" t="inlineStr">
        <is>
          <t>67.000,00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=HYPERLINK("https://www.leilaoonline.com.br/lote/detalhe/15301", "15304")</f>
      </c>
      <c r="B62" s="4" t="s">
        <f>=HYPERLINK("https://www.leilaoonline.com.br/lote/detalhe/15301", " TRANSBORDO SMR 10500 10 T, FR123710, UND BONFIM")</f>
      </c>
      <c r="C62" s="4" t="inlineStr">
        <is>
          <t>Vendido</t>
        </is>
      </c>
      <c r="D62" s="4" t="inlineStr">
        <is>
          <t>44</t>
        </is>
      </c>
      <c r="E62" s="5" t="inlineStr">
        <is>
          <t>7.550,00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=HYPERLINK("https://www.leilaoonline.com.br/lote/detalhe/15308", "15305")</f>
      </c>
      <c r="B63" s="4" t="s">
        <f>=HYPERLINK("https://www.leilaoonline.com.br/lote/detalhe/15308", " TRANSBORDO SANTAL 10 T, FR123812, ANO 2013, UND BONFIM")</f>
      </c>
      <c r="C63" s="4" t="inlineStr">
        <is>
          <t>Não vendido</t>
        </is>
      </c>
      <c r="D63" s="4" t="inlineStr">
        <is>
          <t>50</t>
        </is>
      </c>
      <c r="E63" s="5" t="inlineStr">
        <is>
          <t>8.450,00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=HYPERLINK("https://www.leilaoonline.com.br/lote/detalhe/15302", "15306")</f>
      </c>
      <c r="B64" s="4" t="s">
        <f>=HYPERLINK("https://www.leilaoonline.com.br/lote/detalhe/15302", " TRANSBORDO SANTAL 10 T, FR123811, UND BONFIM")</f>
      </c>
      <c r="C64" s="4" t="inlineStr">
        <is>
          <t>Não vendido</t>
        </is>
      </c>
      <c r="D64" s="4" t="inlineStr">
        <is>
          <t>49</t>
        </is>
      </c>
      <c r="E64" s="5" t="inlineStr">
        <is>
          <t>8.300,00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=HYPERLINK("https://www.leilaoonline.com.br/lote/detalhe/15287", "15331")</f>
      </c>
      <c r="B65" s="4" t="s">
        <f>=HYPERLINK("https://www.leilaoonline.com.br/lote/detalhe/15287", "1 MOTO BOMBA PATRIM. 214628/214627, CORRENTES DE AÇO, 8 TUBOS DE PVC/FIBRA E 1 CAIXA D"AGUA, S/FR, UND BONFIM")</f>
      </c>
      <c r="C65" s="4" t="inlineStr">
        <is>
          <t>Vendido</t>
        </is>
      </c>
      <c r="D65" s="4" t="inlineStr">
        <is>
          <t>58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=HYPERLINK("https://www.leilaoonline.com.br/lote/detalhe/15288", "15332")</f>
      </c>
      <c r="B66" s="4" t="s">
        <f>=HYPERLINK("https://www.leilaoonline.com.br/lote/detalhe/15288", "MOTO BOMBA, FR119040, UND BONFIM")</f>
      </c>
      <c r="C66" s="4" t="inlineStr">
        <is>
          <t>Vendido</t>
        </is>
      </c>
      <c r="D66" s="4" t="inlineStr">
        <is>
          <t>32</t>
        </is>
      </c>
      <c r="E66" s="5" t="inlineStr">
        <is>
          <t>8.350,00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=HYPERLINK("https://www.leilaoonline.com.br/lote/detalhe/15289", "15333")</f>
      </c>
      <c r="B67" s="4" t="s">
        <f>=HYPERLINK("https://www.leilaoonline.com.br/lote/detalhe/15289", "2 VARIADORES, PARA-CHOQUES, TANQUE PLÁSTICO PEQUENO E COMPARTIMENTO DE FILTRO, S/FR, UND BONFIM 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=HYPERLINK("https://www.leilaoonline.com.br/lote/detalhe/15290", "15334")</f>
      </c>
      <c r="B68" s="4" t="s">
        <f>=HYPERLINK("https://www.leilaoonline.com.br/lote/detalhe/15290", "TUBOS DE INOX, S/FR, UND BONFIM")</f>
      </c>
      <c r="C68" s="4" t="inlineStr">
        <is>
          <t>Não vendido</t>
        </is>
      </c>
      <c r="D68" s="4" t="inlineStr">
        <is>
          <t>54</t>
        </is>
      </c>
      <c r="E68" s="5" t="inlineStr">
        <is>
          <t>9.350,00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=HYPERLINK("https://www.leilaoonline.com.br/lote/detalhe/15291", "15335")</f>
      </c>
      <c r="B69" s="4" t="s">
        <f>=HYPERLINK("https://www.leilaoonline.com.br/lote/detalhe/15291", "TUBOS, S/FR, UND BONFIM ")</f>
      </c>
      <c r="C69" s="4" t="inlineStr">
        <is>
          <t>Vendido</t>
        </is>
      </c>
      <c r="D69" s="4" t="inlineStr">
        <is>
          <t>73</t>
        </is>
      </c>
      <c r="E69" s="5" t="inlineStr">
        <is>
          <t>3.750,00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=HYPERLINK("https://www.leilaoonline.com.br/lote/detalhe/15601", "20001")</f>
      </c>
      <c r="B70" s="4" t="s">
        <f>=HYPERLINK("https://www.leilaoonline.com.br/lote/detalhe/15601", "PENEIRA VIBRATÓRIA, PAT.190005, IMOB. 42875 NAM5 UND COSTA PINTO")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=HYPERLINK("https://www.leilaoonline.com.br/lote/detalhe/15602", "20006")</f>
      </c>
      <c r="B71" s="4" t="s">
        <f>=HYPERLINK("https://www.leilaoonline.com.br/lote/detalhe/15602", "SUCATA GM/ KADETT IPANEMA SL, ANO 1993, S/FR, UND COSTA PINTO")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=HYPERLINK("https://www.leilaoonline.com.br/lote/detalhe/15320", "20008")</f>
      </c>
      <c r="B72" s="4" t="s">
        <f>=HYPERLINK("https://www.leilaoonline.com.br/lote/detalhe/15320", " PERFIS, TRELIÇAS, TUBO DE AÇO E 3 TAMBORES DE FREIO, S/FR, UND COSTA PINTO")</f>
      </c>
      <c r="C72" s="4" t="inlineStr">
        <is>
          <t>Vendido</t>
        </is>
      </c>
      <c r="D72" s="4" t="inlineStr">
        <is>
          <t>22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=HYPERLINK("https://www.leilaoonline.com.br/lote/detalhe/15575", "21002")</f>
      </c>
      <c r="B73" s="4" t="s">
        <f>=HYPERLINK("https://www.leilaoonline.com.br/lote/detalhe/15575", " 60 RODAS APROXIMADAMENTE, S/FR, UND. RAFARD")</f>
      </c>
      <c r="C73" s="4" t="inlineStr">
        <is>
          <t>Vendido</t>
        </is>
      </c>
      <c r="D73" s="4" t="inlineStr">
        <is>
          <t>14</t>
        </is>
      </c>
      <c r="E73" s="5" t="inlineStr">
        <is>
          <t>2.200,00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=HYPERLINK("https://www.leilaoonline.com.br/lote/detalhe/15574", "21003")</f>
      </c>
      <c r="B74" s="4" t="s">
        <f>=HYPERLINK("https://www.leilaoonline.com.br/lote/detalhe/15574", " 15 BANCOS APROXIMAMENTE PARA TRATORES E CAMINHÕES, S/FR, UND RAFARD")</f>
      </c>
      <c r="C74" s="4" t="inlineStr">
        <is>
          <t>Vendido</t>
        </is>
      </c>
      <c r="D74" s="4" t="inlineStr">
        <is>
          <t>2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=HYPERLINK("https://www.leilaoonline.com.br/lote/detalhe/15567", "21004")</f>
      </c>
      <c r="B75" s="4" t="s">
        <f>=HYPERLINK("https://www.leilaoonline.com.br/lote/detalhe/15567", " BRAÇOS E TENSOR M.BENZ, REPAROS DIVERSOS E BOMBA, S/FR, UND RAFARD")</f>
      </c>
      <c r="C75" s="4" t="inlineStr">
        <is>
          <t>Vendido</t>
        </is>
      </c>
      <c r="D75" s="4" t="inlineStr">
        <is>
          <t>28</t>
        </is>
      </c>
      <c r="E75" s="5" t="inlineStr">
        <is>
          <t>4.400,00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=HYPERLINK("https://www.leilaoonline.com.br/lote/detalhe/15577", "21005")</f>
      </c>
      <c r="B76" s="4" t="s">
        <f>=HYPERLINK("https://www.leilaoonline.com.br/lote/detalhe/15577", " 30 PEÇAS APROXIMADAMENTE DE TAMBORES DE FREIO M.BENZ E VOLVO ( SEM USO) S/FR, UND RAFARD")</f>
      </c>
      <c r="C76" s="4" t="inlineStr">
        <is>
          <t>Vendido</t>
        </is>
      </c>
      <c r="D76" s="4" t="inlineStr">
        <is>
          <t>18</t>
        </is>
      </c>
      <c r="E76" s="5" t="inlineStr">
        <is>
          <t>2.400,00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=HYPERLINK("https://www.leilaoonline.com.br/lote/detalhe/15568", "21006")</f>
      </c>
      <c r="B77" s="4" t="s">
        <f>=HYPERLINK("https://www.leilaoonline.com.br/lote/detalhe/15568", " CATRACAS DE FREIOS PARA CARRETAS, S/FR, UND RAFARD")</f>
      </c>
      <c r="C77" s="4" t="inlineStr">
        <is>
          <t>Vendido</t>
        </is>
      </c>
      <c r="D77" s="4" t="inlineStr">
        <is>
          <t>3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=HYPERLINK("https://www.leilaoonline.com.br/lote/detalhe/15569", "21007")</f>
      </c>
      <c r="B78" s="4" t="s">
        <f>=HYPERLINK("https://www.leilaoonline.com.br/lote/detalhe/15569", " 2 CAIXAS DE TRANSFERÊNCIA PARA M.B 2213/2217 E DIFERENCIAL FORD, S/FR, UND RAFARD")</f>
      </c>
      <c r="C78" s="4" t="inlineStr">
        <is>
          <t>Vendido</t>
        </is>
      </c>
      <c r="D78" s="4" t="inlineStr">
        <is>
          <t>30</t>
        </is>
      </c>
      <c r="E78" s="5" t="inlineStr">
        <is>
          <t>4.900,00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=HYPERLINK("https://www.leilaoonline.com.br/lote/detalhe/15570", "21008")</f>
      </c>
      <c r="B79" s="4" t="s">
        <f>=HYPERLINK("https://www.leilaoonline.com.br/lote/detalhe/15570", " 20 TUBOS APROXIMADAMENTE DE PVC COR LARANJA, S/FR, UND RAFARD")</f>
      </c>
      <c r="C79" s="4" t="inlineStr">
        <is>
          <t>Vendido</t>
        </is>
      </c>
      <c r="D79" s="4" t="inlineStr">
        <is>
          <t>18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=HYPERLINK("https://www.leilaoonline.com.br/lote/detalhe/15571", "21009")</f>
      </c>
      <c r="B80" s="4" t="s">
        <f>=HYPERLINK("https://www.leilaoonline.com.br/lote/detalhe/15571", " 15 tonelada TUBO DE EVAPORAÇÃO AÇO CABORNO (PREÇO POR KILO), S/FR, UND RAFARD")</f>
      </c>
      <c r="C80" s="4" t="inlineStr">
        <is>
          <t>Não vendido</t>
        </is>
      </c>
      <c r="D80" s="4" t="inlineStr">
        <is>
          <t>15</t>
        </is>
      </c>
      <c r="E80" s="5" t="inlineStr">
        <is>
          <t>1,19</t>
        </is>
      </c>
      <c r="F80" s="4" t="inlineStr">
        <is>
          <t>0.02</t>
        </is>
      </c>
    </row>
    <row collapsed="false" customFormat="false" customHeight="false" hidden="false" ht="12.1" outlineLevel="0" r="81">
      <c r="A81" s="5" t="s">
        <f>=HYPERLINK("https://www.leilaoonline.com.br/lote/detalhe/15573", "21010")</f>
      </c>
      <c r="B81" s="4" t="s">
        <f>=HYPERLINK("https://www.leilaoonline.com.br/lote/detalhe/15573", " DIVERSOS MATERIAS  - VÁLVULA, BOBINAS, ALUMÍNIO, INOX, S/FR, UND RAFARD ")</f>
      </c>
      <c r="C81" s="4" t="inlineStr">
        <is>
          <t>Vendido</t>
        </is>
      </c>
      <c r="D81" s="4" t="inlineStr">
        <is>
          <t>48</t>
        </is>
      </c>
      <c r="E81" s="5" t="inlineStr">
        <is>
          <t>5.100,00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=HYPERLINK("https://www.leilaoonline.com.br/lote/detalhe/15576", "21011")</f>
      </c>
      <c r="B82" s="4" t="s">
        <f>=HYPERLINK("https://www.leilaoonline.com.br/lote/detalhe/15576", " ESTUFA DE LABORATÓRIO SCHMIDT MEDIDO APROX. 3X3X250, S/FR, UND RAFARD VERIFICAR")</f>
      </c>
      <c r="C82" s="4" t="inlineStr">
        <is>
          <t>Vendido</t>
        </is>
      </c>
      <c r="D82" s="4" t="inlineStr">
        <is>
          <t>1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=HYPERLINK("https://www.leilaoonline.com.br/lote/detalhe/15214", "22001")</f>
      </c>
      <c r="B83" s="4" t="s">
        <f>=HYPERLINK("https://www.leilaoonline.com.br/lote/detalhe/15214", "CAMINHÃO VW/26,220 TANQUE EURO3 WORKER, ANO 2010, FR22127, PLACA EFR2507, UND SANTA HELENA")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44.250,00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=HYPERLINK("https://www.leilaoonline.com.br/lote/detalhe/15315", "22003")</f>
      </c>
      <c r="B84" s="4" t="s">
        <f>=HYPERLINK("https://www.leilaoonline.com.br/lote/detalhe/15315", " BAÚ DE ALUMINIO, S/FR, UND BOM RETIRO")</f>
      </c>
      <c r="C84" s="4" t="inlineStr">
        <is>
          <t>Não vendido</t>
        </is>
      </c>
      <c r="D84" s="4" t="inlineStr">
        <is>
          <t>18</t>
        </is>
      </c>
      <c r="E84" s="5" t="inlineStr">
        <is>
          <t>2.150,00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=HYPERLINK("https://www.leilaoonline.com.br/lote/detalhe/15316", "22004")</f>
      </c>
      <c r="B85" s="4" t="s">
        <f>=HYPERLINK("https://www.leilaoonline.com.br/lote/detalhe/15316", " BAÚ DE ALUMINIO, S/FR, UND BOM RETIRO")</f>
      </c>
      <c r="C85" s="4" t="inlineStr">
        <is>
          <t>Não vendido</t>
        </is>
      </c>
      <c r="D85" s="4" t="inlineStr">
        <is>
          <t>17</t>
        </is>
      </c>
      <c r="E85" s="5" t="inlineStr">
        <is>
          <t>1.950,00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=HYPERLINK("https://www.leilaoonline.com.br/lote/detalhe/15321", "22005")</f>
      </c>
      <c r="B86" s="4" t="s">
        <f>=HYPERLINK("https://www.leilaoonline.com.br/lote/detalhe/15321", " BAÚ DE ALUMINIO, S/FR, UND BOM RETIRO")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1.650,00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=HYPERLINK("https://www.leilaoonline.com.br/lote/detalhe/15314", "22007")</f>
      </c>
      <c r="B87" s="4" t="s">
        <f>=HYPERLINK("https://www.leilaoonline.com.br/lote/detalhe/15314", " SUCATA  FIAT UNO MILLE 1.0 ,ANO 1995, 9 (SEM DIREITO A DOCUMENTO), S/FR, UND SANTA HELENA")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=HYPERLINK("https://www.leilaoonline.com.br/lote/detalhe/15317", "22008")</f>
      </c>
      <c r="B88" s="4" t="s">
        <f>=HYPERLINK("https://www.leilaoonline.com.br/lote/detalhe/15317", " CAMINHÄO VW/26.220 EURO3 WORKER ANO 2007, FR34083, PLACA DXP 4512, UND SANTA HELENA")</f>
      </c>
      <c r="C88" s="4" t="inlineStr">
        <is>
          <t>Não vendido</t>
        </is>
      </c>
      <c r="D88" s="4" t="inlineStr">
        <is>
          <t>38</t>
        </is>
      </c>
      <c r="E88" s="5" t="inlineStr">
        <is>
          <t>29.000,00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=HYPERLINK("https://www.leilaoonline.com.br/lote/detalhe/15313", "22009")</f>
      </c>
      <c r="B89" s="4" t="s">
        <f>=HYPERLINK("https://www.leilaoonline.com.br/lote/detalhe/15313", "  40 RODAS (QDT APROXIMADA), S/FR, UND SANTA HELENA ")</f>
      </c>
      <c r="C89" s="4" t="inlineStr">
        <is>
          <t>Vendido</t>
        </is>
      </c>
      <c r="D89" s="4" t="inlineStr">
        <is>
          <t>12</t>
        </is>
      </c>
      <c r="E89" s="5" t="inlineStr">
        <is>
          <t>1.600,00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=HYPERLINK("https://www.leilaoonline.com.br/lote/detalhe/15318", "23000")</f>
      </c>
      <c r="B90" s="4" t="s">
        <f>=HYPERLINK("https://www.leilaoonline.com.br/lote/detalhe/15318", " CAMINHÃO M.BENZ L 2220, CARROCERIA E MUNCK, FR35030, ANO 1988, PLACA BIE4016, UND SÃO FRANCISCO")</f>
      </c>
      <c r="C90" s="4" t="inlineStr">
        <is>
          <t>Vendido</t>
        </is>
      </c>
      <c r="D90" s="4" t="inlineStr">
        <is>
          <t>67</t>
        </is>
      </c>
      <c r="E90" s="5" t="inlineStr">
        <is>
          <t>30.250,00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=HYPERLINK("https://www.leilaoonline.com.br/lote/detalhe/15319", "23001")</f>
      </c>
      <c r="B91" s="4" t="s">
        <f>=HYPERLINK("https://www.leilaoonline.com.br/lote/detalhe/15319", " REDUTOR FALK, PATRIMONIO 06104, S/FR, UND SÃO FRANCISCO")</f>
      </c>
      <c r="C91" s="4" t="inlineStr">
        <is>
          <t>Não vendido</t>
        </is>
      </c>
      <c r="D91" s="4" t="inlineStr">
        <is>
          <t>25</t>
        </is>
      </c>
      <c r="E91" s="5" t="inlineStr">
        <is>
          <t>4.550,00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=HYPERLINK("https://www.leilaoonline.com.br/lote/detalhe/15327", "23002")</f>
      </c>
      <c r="B92" s="4" t="s">
        <f>=HYPERLINK("https://www.leilaoonline.com.br/lote/detalhe/15327", " 9 SUCATA DE MOTORES ELÉTRICOS, S/FR, UND SÃO FRANCISCO ")</f>
      </c>
      <c r="C92" s="4" t="inlineStr">
        <is>
          <t>Vendido</t>
        </is>
      </c>
      <c r="D92" s="4" t="inlineStr">
        <is>
          <t>21</t>
        </is>
      </c>
      <c r="E92" s="5" t="inlineStr">
        <is>
          <t>3.800,00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=HYPERLINK("https://www.leilaoonline.com.br/lote/detalhe/15323", "23003")</f>
      </c>
      <c r="B93" s="4" t="s">
        <f>=HYPERLINK("https://www.leilaoonline.com.br/lote/detalhe/15323", " VENTILADOR COM MOTOR, PATRIMONIO 66328, S/FR, UND SÃO FRANCISCO")</f>
      </c>
      <c r="C93" s="4" t="inlineStr">
        <is>
          <t>Vendido</t>
        </is>
      </c>
      <c r="D93" s="4" t="inlineStr">
        <is>
          <t>7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=HYPERLINK("https://www.leilaoonline.com.br/lote/detalhe/15325", "23004")</f>
      </c>
      <c r="B94" s="4" t="s">
        <f>=HYPERLINK("https://www.leilaoonline.com.br/lote/detalhe/15325", " REDUTOR H12-18 AZUL SEM PATRIMONIO, TRANSMOTECNICA, REDUÇÃO 1:25, S/FR, UND SÃO FRANCISCO")</f>
      </c>
      <c r="C94" s="4" t="inlineStr">
        <is>
          <t>Não vendido</t>
        </is>
      </c>
      <c r="D94" s="4" t="inlineStr">
        <is>
          <t>35</t>
        </is>
      </c>
      <c r="E94" s="5" t="inlineStr">
        <is>
          <t>5.450,00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=HYPERLINK("https://www.leilaoonline.com.br/lote/detalhe/15326", "23005")</f>
      </c>
      <c r="B95" s="4" t="s">
        <f>=HYPERLINK("https://www.leilaoonline.com.br/lote/detalhe/15326", " 1 REDUTOR MAUSA E 1 BOMBA MAX ANTIGA SUCATA")</f>
      </c>
      <c r="C95" s="4" t="inlineStr">
        <is>
          <t>Vendido</t>
        </is>
      </c>
      <c r="D95" s="4" t="inlineStr">
        <is>
          <t>33</t>
        </is>
      </c>
      <c r="E95" s="5" t="inlineStr">
        <is>
          <t>5.150,00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=HYPERLINK("https://www.leilaoonline.com.br/lote/detalhe/15324", "23006")</f>
      </c>
      <c r="B96" s="4" t="s">
        <f>=HYPERLINK("https://www.leilaoonline.com.br/lote/detalhe/15324", " ENLHEIRADETRA, FR37607 E IMPLEMENTO FR67315, UND SÃO FRANCISCO ")</f>
      </c>
      <c r="C96" s="4" t="inlineStr">
        <is>
          <t>Vendido</t>
        </is>
      </c>
      <c r="D96" s="4" t="inlineStr">
        <is>
          <t>7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=HYPERLINK("https://www.leilaoonline.com.br/lote/detalhe/15603", "24005")</f>
      </c>
      <c r="B97" s="4" t="s">
        <f>=HYPERLINK("https://www.leilaoonline.com.br/lote/detalhe/15603", "MMC/PAJERO TR4 BLINDADA , ANO/MOD 2004/2005, COR PRATA, GASOLINA")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9.250,00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2026-05-01T18:23:01.00Z</dcterms:created>
  <dc:creator>Tellks Tecnologia</dc:creator>
  <cp:revision>0</cp:revision>
</cp:coreProperties>
</file>