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- 16 TRATORES - 25 TRANSBORDOS - 23 REBOQUES/SEMI - PEÇAS SOBRESSALENTES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=HYPERLINK("https://www.leilaoonline.com.br/lote/detalhe/256081", "10084")</f>
      </c>
      <c r="B11" s="4" t="s">
        <f>=HYPERLINK("https://www.leilaoonline.com.br/lote/detalhe/256081", "TRATOR CASE MX 260; ANO 2017. - FR50958. - LOC. DIAMANTE")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=HYPERLINK("https://www.leilaoonline.com.br/lote/detalhe/255354", "10134")</f>
      </c>
      <c r="B12" s="4" t="s">
        <f>=HYPERLINK("https://www.leilaoonline.com.br/lote/detalhe/255354", "CAMINHÃO MERCEDES BENZ AXOR 3344S 6X4; ANO 2014/2014; BRANCO. - FR362070. - LOC. ZANIN")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=HYPERLINK("https://www.leilaoonline.com.br/lote/detalhe/255342", "10147")</f>
      </c>
      <c r="B13" s="4" t="s">
        <f>=HYPERLINK("https://www.leilaoonline.com.br/lote/detalhe/255342", "PLANTADORA ANTONIOSI DT1102; ANO 2018. - FR20898. - LOC. SERRA")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=HYPERLINK("https://www.leilaoonline.com.br/lote/detalhe/256086", "10159")</f>
      </c>
      <c r="B14" s="4" t="s">
        <f>=HYPERLINK("https://www.leilaoonline.com.br/lote/detalhe/256086", "TRANSBORDO ANTONIOSI ATA 10500; ANO 2010. - FR123788. - LOC. BONFIM")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=HYPERLINK("https://www.leilaoonline.com.br/lote/detalhe/255348", "10228")</f>
      </c>
      <c r="B15" s="4" t="s">
        <f>=HYPERLINK("https://www.leilaoonline.com.br/lote/detalhe/255348", "MOTOR EST. BRANCO BD-10.0; SEM O TRAFO; ANO 2005. - FR513181. - LOC. LAGOA DA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=HYPERLINK("https://www.leilaoonline.com.br/lote/detalhe/255364", "10243")</f>
      </c>
      <c r="B16" s="4" t="s">
        <f>=HYPERLINK("https://www.leilaoonline.com.br/lote/detalhe/255364", "QUADRICICLO POLARIS 570; ANO 2019. - FR11006025. - LOC. LAGOA DA PRATA")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=HYPERLINK("https://www.leilaoonline.com.br/lote/detalhe/255344", "10250")</f>
      </c>
      <c r="B17" s="4" t="s">
        <f>=HYPERLINK("https://www.leilaoonline.com.br/lote/detalhe/255344", "CARRETA PARA TRANSPORTE DE TUBOS; ANO 2004. - FR8004001. - LOC. LAGOA DA PRATA")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=HYPERLINK("https://www.leilaoonline.com.br/lote/detalhe/256749", "10266")</f>
      </c>
      <c r="B18" s="4" t="s">
        <f>=HYPERLINK("https://www.leilaoonline.com.br/lote/detalhe/256749", "LOTE APROXIMADAMENTE 48 RODAS E PNEUS TAMANHOS DIVERSOS. - S/FR. - LOC. LAGOA DA PRATA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=HYPERLINK("https://www.leilaoonline.com.br/lote/detalhe/255439", "10319")</f>
      </c>
      <c r="B19" s="4" t="s">
        <f>=HYPERLINK("https://www.leilaoonline.com.br/lote/detalhe/255439", " REBOQUE ANTONINI; ANO 1997/1997; AZUL; ( C/ TRANSBORDO). - FR96154/FR98782. - LOC. DIAMANTE ( VENDA APENAS  PARA COMPRADORES DO ESTADO DE SÃO PAULO 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=HYPERLINK("https://www.leilaoonline.com.br/lote/detalhe/256745", "10351")</f>
      </c>
      <c r="B20" s="4" t="s">
        <f>=HYPERLINK("https://www.leilaoonline.com.br/lote/detalhe/256745", "SECADOR AR INGERSOLL. - S/FR. - LOC. COSTA PINTO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=HYPERLINK("https://www.leilaoonline.com.br/lote/detalhe/256750", "10354")</f>
      </c>
      <c r="B21" s="4" t="s">
        <f>=HYPERLINK("https://www.leilaoonline.com.br/lote/detalhe/256750", "SEMI REBOQUE GUERRA AG TQ; ANO 2009/2009; AZUL. - FR88524. - LOC. COSTA PINTO")</f>
      </c>
      <c r="C21" s="4" t="inlineStr">
        <is>
          <t>Vendido</t>
        </is>
      </c>
      <c r="D21" s="4" t="inlineStr">
        <is>
          <t>8</t>
        </is>
      </c>
      <c r="E21" s="5" t="inlineStr">
        <is>
          <t>27.000,00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=HYPERLINK("https://www.leilaoonline.com.br/lote/detalhe/255363", "10362")</f>
      </c>
      <c r="B22" s="4" t="s">
        <f>=HYPERLINK("https://www.leilaoonline.com.br/lote/detalhe/255363", "ENLEIRADEIRA; ANO 2013. - FR140000. - LOC. RAFARD")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=HYPERLINK("https://www.leilaoonline.com.br/lote/detalhe/255365", "10370")</f>
      </c>
      <c r="B23" s="4" t="s">
        <f>=HYPERLINK("https://www.leilaoonline.com.br/lote/detalhe/255365", "APROX. 9 MESAS; 3 BALCÕES; 6 ARMÁRIOS. - S/FR. - LOC. RAFARD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=HYPERLINK("https://www.leilaoonline.com.br/lote/detalhe/255341", "10521")</f>
      </c>
      <c r="B24" s="4" t="s">
        <f>=HYPERLINK("https://www.leilaoonline.com.br/lote/detalhe/255341", "TRANSBORDO CIVEMASA TAC 13000; ANO 2008. - FR9004063. - LOC. PASSATEMPO")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=HYPERLINK("https://www.leilaoonline.com.br/lote/detalhe/256753", "10523")</f>
      </c>
      <c r="B25" s="4" t="s">
        <f>=HYPERLINK("https://www.leilaoonline.com.br/lote/detalhe/256753", "SUCATA CAMINHÃO VOLKSWAGEN 31.320; ANO 2015;  BRANCO. - VENDA S/ DOCUMENTO - FR9801408. - LOC. MB")</f>
      </c>
      <c r="C25" s="4" t="inlineStr">
        <is>
          <t>Vendido</t>
        </is>
      </c>
      <c r="D25" s="4" t="inlineStr">
        <is>
          <t>40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=HYPERLINK("https://www.leilaoonline.com.br/lote/detalhe/256079", "10524")</f>
      </c>
      <c r="B26" s="4" t="s">
        <f>=HYPERLINK("https://www.leilaoonline.com.br/lote/detalhe/256079", "MOTO BOMBA MWM 6.12 TCA; ANO 2007. - FR9005018. - LOC. PASSATEMPO")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=HYPERLINK("https://www.leilaoonline.com.br/lote/detalhe/255355", "10619")</f>
      </c>
      <c r="B27" s="4" t="s">
        <f>=HYPERLINK("https://www.leilaoonline.com.br/lote/detalhe/255355", "COLHEDORA JOHN DEERE 3520; ANO 2010. - FR163629. - LOC. PARAÍSO")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=HYPERLINK("https://www.leilaoonline.com.br/lote/detalhe/255356", "10620")</f>
      </c>
      <c r="B28" s="4" t="s">
        <f>=HYPERLINK("https://www.leilaoonline.com.br/lote/detalhe/255356", "SUCATA DE COLHEDORA JOHN DEERE 3522; ANO 2011. - FR128516. - LOC. PARAÍSO")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=HYPERLINK("https://www.leilaoonline.com.br/lote/detalhe/256082", "10622")</f>
      </c>
      <c r="B29" s="4" t="s">
        <f>=HYPERLINK("https://www.leilaoonline.com.br/lote/detalhe/256082", "ELIMINADOR DE SOQUEIRA AGROMATÃO. - FR103138. - LOC. SANTA CÂNDIDA")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=HYPERLINK("https://www.leilaoonline.com.br/lote/detalhe/256364", "10633")</f>
      </c>
      <c r="B30" s="4" t="s">
        <f>=HYPERLINK("https://www.leilaoonline.com.br/lote/detalhe/256364", "TRATOR VALTRA BM100; ANO 2012. - FR19837. - LOC. SANTA CÂNDIDA")</f>
      </c>
      <c r="C30" s="4" t="inlineStr">
        <is>
          <t>Vendido</t>
        </is>
      </c>
      <c r="D30" s="4" t="inlineStr">
        <is>
          <t>27</t>
        </is>
      </c>
      <c r="E30" s="5" t="inlineStr">
        <is>
          <t>94.000,00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=HYPERLINK("https://www.leilaoonline.com.br/lote/detalhe/256362", "10636")</f>
      </c>
      <c r="B31" s="4" t="s">
        <f>=HYPERLINK("https://www.leilaoonline.com.br/lote/detalhe/256362", "TRATOR VALTRA BH210; ANO 2014. - FR116523. - LOC. BARRA")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143.000,00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=HYPERLINK("https://www.leilaoonline.com.br/lote/detalhe/256363", "10638")</f>
      </c>
      <c r="B32" s="4" t="s">
        <f>=HYPERLINK("https://www.leilaoonline.com.br/lote/detalhe/256363", "APROX. 40 TON. DE RODETES. (LANCE POR KG.) - S/FR. - LOC. BARRA")</f>
      </c>
      <c r="C32" s="4" t="inlineStr">
        <is>
          <t>Vendido</t>
        </is>
      </c>
      <c r="D32" s="4" t="inlineStr">
        <is>
          <t>6</t>
        </is>
      </c>
      <c r="E32" s="5" t="inlineStr">
        <is>
          <t>60.000,00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=HYPERLINK("https://www.leilaoonline.com.br/lote/detalhe/256365", "10677")</f>
      </c>
      <c r="B33" s="4" t="s">
        <f>=HYPERLINK("https://www.leilaoonline.com.br/lote/detalhe/256365", "MOTO BOMBA; ANO 2010. - FR13005023. - LOC. MB")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=HYPERLINK("https://www.leilaoonline.com.br/lote/detalhe/256367", "10685")</f>
      </c>
      <c r="B34" s="4" t="s">
        <f>=HYPERLINK("https://www.leilaoonline.com.br/lote/detalhe/256367", "REBOQUE SERNAUTO 001; ANO 2012/2012; AZUL. (AREA DE VIVÊNCIA) - FR10183. - LOC. JUNQUEIRA")</f>
      </c>
      <c r="C34" s="4" t="inlineStr">
        <is>
          <t>Vendido</t>
        </is>
      </c>
      <c r="D34" s="4" t="inlineStr">
        <is>
          <t>6</t>
        </is>
      </c>
      <c r="E34" s="5" t="inlineStr">
        <is>
          <t>7.000,01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=HYPERLINK("https://www.leilaoonline.com.br/lote/detalhe/256366", "10687")</f>
      </c>
      <c r="B35" s="4" t="s">
        <f>=HYPERLINK("https://www.leilaoonline.com.br/lote/detalhe/256366", "CAMINHÃO MERCEDES BENZ L 2220; ANO 1990/1990; BRANCA. - S/ CARROCERIA. - FR92137. - LOC. JUNQUEIRA")</f>
      </c>
      <c r="C35" s="4" t="inlineStr">
        <is>
          <t>Vendido</t>
        </is>
      </c>
      <c r="D35" s="4" t="inlineStr">
        <is>
          <t>19</t>
        </is>
      </c>
      <c r="E35" s="5" t="inlineStr">
        <is>
          <t>27.000,01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=HYPERLINK("https://www.leilaoonline.com.br/lote/detalhe/255367", "10702")</f>
      </c>
      <c r="B36" s="4" t="s">
        <f>=HYPERLINK("https://www.leilaoonline.com.br/lote/detalhe/255367", " 1 PAINEL ELÉTRICO; 1 REDUTOR. - S/FR. - LOC. ZANIN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=HYPERLINK("https://www.leilaoonline.com.br/lote/detalhe/255371", "10709")</f>
      </c>
      <c r="B37" s="4" t="s">
        <f>=HYPERLINK("https://www.leilaoonline.com.br/lote/detalhe/255371", " SEMI REBOQUE RANDON SR CA; ANO 1999/1999; VERDE. - FR10004052. - LOC. CONTINENTAL")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=HYPERLINK("https://www.leilaoonline.com.br/lote/detalhe/255369", "10710")</f>
      </c>
      <c r="B38" s="4" t="s">
        <f>=HYPERLINK("https://www.leilaoonline.com.br/lote/detalhe/255369", " SEMI REBOQUE RANDON SR CA; ANO 1999/1999; VERDE. - FR10004055. - LOC. CONTINENTAL")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=HYPERLINK("https://www.leilaoonline.com.br/lote/detalhe/255370", "10711")</f>
      </c>
      <c r="B39" s="4" t="s">
        <f>=HYPERLINK("https://www.leilaoonline.com.br/lote/detalhe/255370", " SEMI REBOQUE RANDON SR CA; ANO 2001/2001; VERDE. - FR10004175.  LOC. CONTINENTAL")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=HYPERLINK("https://www.leilaoonline.com.br/lote/detalhe/255409", "10716")</f>
      </c>
      <c r="B40" s="4" t="s">
        <f>=HYPERLINK("https://www.leilaoonline.com.br/lote/detalhe/255409", " SUCATA REBOQUE USICAMP. - S/FR. - LOC. UNIVALEM")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=HYPERLINK("https://www.leilaoonline.com.br/lote/detalhe/255407", "10717")</f>
      </c>
      <c r="B41" s="4" t="s">
        <f>=HYPERLINK("https://www.leilaoonline.com.br/lote/detalhe/255407", " SEMI REBOQUE SOUFER CA 2E; ANO 2010/2011; AMARELA. - S/FR. - LOC. UNIVALEM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=HYPERLINK("https://www.leilaoonline.com.br/lote/detalhe/255411", "10719")</f>
      </c>
      <c r="B42" s="4" t="s">
        <f>=HYPERLINK("https://www.leilaoonline.com.br/lote/detalhe/255411", " CAMINHÃO MERCEDES BENZ L 2213; ANO 1982/1982; BRANCA. - FR81409. - LOC. UNIVALEM")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=HYPERLINK("https://www.leilaoonline.com.br/lote/detalhe/255414", "10720")</f>
      </c>
      <c r="B43" s="4" t="s">
        <f>=HYPERLINK("https://www.leilaoonline.com.br/lote/detalhe/255414", " SUCATA CAMINHÃO. - S/FR. -  (QUEIMADO). - LOC.UNIVALEM")</f>
      </c>
      <c r="C43" s="4" t="inlineStr">
        <is>
          <t>Vendido</t>
        </is>
      </c>
      <c r="D43" s="4" t="inlineStr">
        <is>
          <t>68</t>
        </is>
      </c>
      <c r="E43" s="5" t="inlineStr">
        <is>
          <t>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=HYPERLINK("https://www.leilaoonline.com.br/lote/detalhe/255415", "10723")</f>
      </c>
      <c r="B44" s="4" t="s">
        <f>=HYPERLINK("https://www.leilaoonline.com.br/lote/detalhe/255415", "CAMINHÃO SCANIA T 112 H; ANO 1981/1981; BRANCA. - S/FR. - LOC. UNIVALEM")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=HYPERLINK("https://www.leilaoonline.com.br/lote/detalhe/255408", "10724")</f>
      </c>
      <c r="B45" s="4" t="s">
        <f>=HYPERLINK("https://www.leilaoonline.com.br/lote/detalhe/255408", " CAMINHÃO SCANIA T 112 H; ANO 1985/1985; BRANCA. - FR119388. - LOC. UNIVALEM . - ( VENDA APENAS  PARA COMPRADORES DO ESTADO DE SÃO PAULO 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=HYPERLINK("https://www.leilaoonline.com.br/lote/detalhe/255413", "10725")</f>
      </c>
      <c r="B46" s="4" t="s">
        <f>=HYPERLINK("https://www.leilaoonline.com.br/lote/detalhe/255413", " CAMINHÃO SCANIA T 112 E 6X4; ANO 1987/1987; BRANCA. - FR120474. - LOC. UNIVALEM. - (VENDA APENAS  PARA COMPRADORES DO ESTADO DE SÃO PAULO) )")</f>
      </c>
      <c r="C46" s="4" t="inlineStr">
        <is>
          <t>Vendido</t>
        </is>
      </c>
      <c r="D46" s="4" t="inlineStr">
        <is>
          <t>26</t>
        </is>
      </c>
      <c r="E46" s="5" t="inlineStr">
        <is>
          <t>41.000,00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=HYPERLINK("https://www.leilaoonline.com.br/lote/detalhe/255399", "10726")</f>
      </c>
      <c r="B47" s="4" t="s">
        <f>=HYPERLINK("https://www.leilaoonline.com.br/lote/detalhe/255399", " CAMINHÃO SCANIA T 112 ES 6X4; ANO 1987/1987; BRANCA. - FR120475. - LOC. UNIVALEM . - (VENDA APENAS  PARA COMPRADORES DO ESTADO DE SÃO PAULO)")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17.000,00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=HYPERLINK("https://www.leilaoonline.com.br/lote/detalhe/255410", "10727")</f>
      </c>
      <c r="B48" s="4" t="s">
        <f>=HYPERLINK("https://www.leilaoonline.com.br/lote/detalhe/255410", " CAMINHÃO SCANIA T 112 EW 6X4 S; ANO 1990/1990; BRANCA. - FR81452. - LOC. UNIVALEM ")</f>
      </c>
      <c r="C48" s="4" t="inlineStr">
        <is>
          <t>Vendido</t>
        </is>
      </c>
      <c r="D48" s="4" t="inlineStr">
        <is>
          <t>7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=HYPERLINK("https://www.leilaoonline.com.br/lote/detalhe/255406", "10729")</f>
      </c>
      <c r="B49" s="4" t="s">
        <f>=HYPERLINK("https://www.leilaoonline.com.br/lote/detalhe/255406", " TORRE ( APROX. 45 MTS ). - S/FR. - LOC. UNIVALEM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=HYPERLINK("https://www.leilaoonline.com.br/lote/detalhe/255417", "10731")</f>
      </c>
      <c r="B50" s="4" t="s">
        <f>=HYPERLINK("https://www.leilaoonline.com.br/lote/detalhe/255417", " TRANSBORDO ATA 12000 CAP. 12 TON; ANO 2012. - FR102054. - LOC. BARRA BONITA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=HYPERLINK("https://www.leilaoonline.com.br/lote/detalhe/255419", "10733")</f>
      </c>
      <c r="B51" s="4" t="s">
        <f>=HYPERLINK("https://www.leilaoonline.com.br/lote/detalhe/255419", "TRANSBORDO ATA 12000 CAP. 12 TON; ANO 2012. - FR47077. - LOC. BARRA BONITA 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=HYPERLINK("https://www.leilaoonline.com.br/lote/detalhe/255418", "10737")</f>
      </c>
      <c r="B52" s="4" t="s">
        <f>=HYPERLINK("https://www.leilaoonline.com.br/lote/detalhe/255418", "TRANSBORDO ATA 10500 CAP. 12 TON; ANO 2010. - FR102004. - LOC. BARRA BONITA ")</f>
      </c>
      <c r="C52" s="4" t="inlineStr">
        <is>
          <t>Vendido</t>
        </is>
      </c>
      <c r="D52" s="4" t="inlineStr">
        <is>
          <t>4</t>
        </is>
      </c>
      <c r="E52" s="5" t="inlineStr">
        <is>
          <t>13.000,00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=HYPERLINK("https://www.leilaoonline.com.br/lote/detalhe/255420", "10738")</f>
      </c>
      <c r="B53" s="4" t="s">
        <f>=HYPERLINK("https://www.leilaoonline.com.br/lote/detalhe/255420", " TRANSBORDO ATA; ANO 2010. - FR102027. - LOC. BARRA BONITA ")</f>
      </c>
      <c r="C53" s="4" t="inlineStr">
        <is>
          <t>Vendido</t>
        </is>
      </c>
      <c r="D53" s="4" t="inlineStr">
        <is>
          <t>5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=HYPERLINK("https://www.leilaoonline.com.br/lote/detalhe/255426", "10740")</f>
      </c>
      <c r="B54" s="4" t="s">
        <f>=HYPERLINK("https://www.leilaoonline.com.br/lote/detalhe/255426", " TRANSBORDO ATA 12000 CPAP. 12 TON; ANO 2012. - FR70621. - LOC. BARRA BONITA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=HYPERLINK("https://www.leilaoonline.com.br/lote/detalhe/255424", "10742")</f>
      </c>
      <c r="B55" s="4" t="s">
        <f>=HYPERLINK("https://www.leilaoonline.com.br/lote/detalhe/255424", " TRANSBORDO ATA 10500 12 TON; ANO 2010. - FR102045. - LOC. BARRA BONITA ")</f>
      </c>
      <c r="C55" s="4" t="inlineStr">
        <is>
          <t>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=HYPERLINK("https://www.leilaoonline.com.br/lote/detalhe/255435", "10743")</f>
      </c>
      <c r="B56" s="4" t="s">
        <f>=HYPERLINK("https://www.leilaoonline.com.br/lote/detalhe/255435", " TRANSBORDO ATA; ANO 2015. - FR102302. - LOC. BARRA BONITA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=HYPERLINK("https://www.leilaoonline.com.br/lote/detalhe/255421", "10744")</f>
      </c>
      <c r="B57" s="4" t="s">
        <f>=HYPERLINK("https://www.leilaoonline.com.br/lote/detalhe/255421", " TRANSBORDO ATA 12000 12 TON; ANO 2015. -  FR102308. - LOC. BARRA BONITA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=HYPERLINK("https://www.leilaoonline.com.br/lote/detalhe/255432", "10746")</f>
      </c>
      <c r="B58" s="4" t="s">
        <f>=HYPERLINK("https://www.leilaoonline.com.br/lote/detalhe/255432", " TRANSBORDO ATA 10500 CAP. 12 TON; ANO 2010. - FR102021. - LOC. BARRA BONITA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=HYPERLINK("https://www.leilaoonline.com.br/lote/detalhe/255425", "10749")</f>
      </c>
      <c r="B59" s="4" t="s">
        <f>=HYPERLINK("https://www.leilaoonline.com.br/lote/detalhe/255425", " CHEVROLET S10 LS DD4; ANO 2014/2015; BRANCA. - FR95206. - LOC. BARRA BONITA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52.000,00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=HYPERLINK("https://www.leilaoonline.com.br/lote/detalhe/255438", "10750")</f>
      </c>
      <c r="B60" s="4" t="s">
        <f>=HYPERLINK("https://www.leilaoonline.com.br/lote/detalhe/255438", "(VEJA VIDEO) CAMINHÃO VOLKSWAGEN 26.220 EURO 3 WORKER; ANO 2010/2010; BRANCA( ESTA COM A CARROCERIA DIVERGENTE) . - FR96610/FR98697. - LOC. BARRA BONITA ")</f>
      </c>
      <c r="C60" s="4" t="inlineStr">
        <is>
          <t>Não vendido</t>
        </is>
      </c>
      <c r="D60" s="4" t="inlineStr">
        <is>
          <t>126</t>
        </is>
      </c>
      <c r="E60" s="5" t="inlineStr">
        <is>
          <t>202.000,00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=HYPERLINK("https://www.leilaoonline.com.br/lote/detalhe/255422", "10751")</f>
      </c>
      <c r="B61" s="4" t="s">
        <f>=HYPERLINK("https://www.leilaoonline.com.br/lote/detalhe/255422", " TRATOR JOHN DEERE 7225J ; ANO 2015. - FR7011578. - LOC. BARRA BONITA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=HYPERLINK("https://www.leilaoonline.com.br/lote/detalhe/255445", "10752")</f>
      </c>
      <c r="B62" s="4" t="s">
        <f>=HYPERLINK("https://www.leilaoonline.com.br/lote/detalhe/255445", " REBOQUE ANTONINI ; ANO 1997/1997; AZUL. - FR96857. - VEJA ESPECIFICAÇÕES. - LOC. BARRA BONITA ")</f>
      </c>
      <c r="C62" s="4" t="inlineStr">
        <is>
          <t>Vendido</t>
        </is>
      </c>
      <c r="D62" s="4" t="inlineStr">
        <is>
          <t>3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=HYPERLINK("https://www.leilaoonline.com.br/lote/detalhe/255433", "10753")</f>
      </c>
      <c r="B63" s="4" t="s">
        <f>=HYPERLINK("https://www.leilaoonline.com.br/lote/detalhe/255433", "REBOQUE CAMAQ CPL; ANO 1994/1994; LARANJA;( C/ TRANSBORDO) . - FR133186. - (VENDA APENAS PARA COMPRADORES DO ESTADO DE SÃO PAULO) . - LOC. DIAMANTE ")</f>
      </c>
      <c r="C63" s="4" t="inlineStr">
        <is>
          <t>Vendido</t>
        </is>
      </c>
      <c r="D63" s="4" t="inlineStr">
        <is>
          <t>25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=HYPERLINK("https://www.leilaoonline.com.br/lote/detalhe/255443", "10754")</f>
      </c>
      <c r="B64" s="4" t="s">
        <f>=HYPERLINK("https://www.leilaoonline.com.br/lote/detalhe/255443", " REBOQUE FACHINI RFRBC; ANO 1992/1992; AZUL; (C/ TRANSBORDO) . - FR96177/FR98785. - LOC. DIAMANTE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34.500,00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=HYPERLINK("https://www.leilaoonline.com.br/lote/detalhe/255436", "10755")</f>
      </c>
      <c r="B65" s="4" t="s">
        <f>=HYPERLINK("https://www.leilaoonline.com.br/lote/detalhe/255436", " REBOQUE FNV FRUEHAUF RCR; ANO 1992/1992; VERDE; C/TANQUE DE FIBRA. - FR96003. - LOC. DIAMANTE")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=HYPERLINK("https://www.leilaoonline.com.br/lote/detalhe/255437", "10756")</f>
      </c>
      <c r="B66" s="4" t="s">
        <f>=HYPERLINK("https://www.leilaoonline.com.br/lote/detalhe/255437", " REBOQUE FNV FRUEHAUF RCR; ANO 1986/1986; AZUL; C/TANQUE AÇO. - FR46780. - LOC. DIAMANTE")</f>
      </c>
      <c r="C66" s="4" t="inlineStr">
        <is>
          <t>Vendido</t>
        </is>
      </c>
      <c r="D66" s="4" t="inlineStr">
        <is>
          <t>26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=HYPERLINK("https://www.leilaoonline.com.br/lote/detalhe/255434", "10757")</f>
      </c>
      <c r="B67" s="4" t="s">
        <f>=HYPERLINK("https://www.leilaoonline.com.br/lote/detalhe/255434", "SUCATA DE IMPLEMENTO - 3 ENLEIRADEIRA; 4 PNEUS;  SUCATA TRATOR JOHN DEERE.8345 R; CABINE QUEIMADA. - FR74046/74043/103098/71894. - LOC. DIAMANTE")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=HYPERLINK("https://www.leilaoonline.com.br/lote/detalhe/255440", "10759")</f>
      </c>
      <c r="B68" s="4" t="s">
        <f>=HYPERLINK("https://www.leilaoonline.com.br/lote/detalhe/255440", " CAMINHÃO  MERCEDES BENZ L 2213; ANO 1979/1979; BRANCA. - FR119222. - ( VENDA APENAS PARA COMPRADORES DO ESTADO DE SÃO PAULO) . - LOC. DIAMANTE")</f>
      </c>
      <c r="C68" s="4" t="inlineStr">
        <is>
          <t>Vendido</t>
        </is>
      </c>
      <c r="D68" s="4" t="inlineStr">
        <is>
          <t>54</t>
        </is>
      </c>
      <c r="E68" s="5" t="inlineStr">
        <is>
          <t>46.000,00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=HYPERLINK("https://www.leilaoonline.com.br/lote/detalhe/255442", "10760")</f>
      </c>
      <c r="B69" s="4" t="s">
        <f>=HYPERLINK("https://www.leilaoonline.com.br/lote/detalhe/255442", " TRATOR JHON DEERE 7225  J;  ANO 2012. - FR139355. - LOC. PARAISO ")</f>
      </c>
      <c r="C69" s="4" t="inlineStr">
        <is>
          <t>Vendido</t>
        </is>
      </c>
      <c r="D69" s="4" t="inlineStr">
        <is>
          <t>42</t>
        </is>
      </c>
      <c r="E69" s="5" t="inlineStr">
        <is>
          <t>66.000,00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=HYPERLINK("https://www.leilaoonline.com.br/lote/detalhe/255444", "10761")</f>
      </c>
      <c r="B70" s="4" t="s">
        <f>=HYPERLINK("https://www.leilaoonline.com.br/lote/detalhe/255444", " TRATOR CASE 260; ANO 2017. - FR20381. - LOC. PARAISO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86.000,00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=HYPERLINK("https://www.leilaoonline.com.br/lote/detalhe/255560", "10765")</f>
      </c>
      <c r="B71" s="4" t="s">
        <f>=HYPERLINK("https://www.leilaoonline.com.br/lote/detalhe/255560", " ÔNIBUS MERCEDES BENZ LP 1113; ANO 1984/1984; BRANCA. - FR119545. - LOC.BONFIM  (VENDA APENAS PARA COMPRADORES DO ESTADO DE SÃO PAULO) ")</f>
      </c>
      <c r="C71" s="4" t="inlineStr">
        <is>
          <t>Vendido</t>
        </is>
      </c>
      <c r="D71" s="4" t="inlineStr">
        <is>
          <t>29</t>
        </is>
      </c>
      <c r="E71" s="5" t="inlineStr">
        <is>
          <t>24.000,00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=HYPERLINK("https://www.leilaoonline.com.br/lote/detalhe/255562", "10767")</f>
      </c>
      <c r="B72" s="4" t="s">
        <f>=HYPERLINK("https://www.leilaoonline.com.br/lote/detalhe/255562", " CAMINHÃO VOLKSWAGEN 31.320 CNC 6X4. ANO 2011/2012;  BRANCA. -  FR131220. - LOC. BONFIM ")</f>
      </c>
      <c r="C72" s="4" t="inlineStr">
        <is>
          <t>Vendido</t>
        </is>
      </c>
      <c r="D72" s="4" t="inlineStr">
        <is>
          <t>75</t>
        </is>
      </c>
      <c r="E72" s="5" t="inlineStr">
        <is>
          <t>129.000,00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=HYPERLINK("https://www.leilaoonline.com.br/lote/detalhe/255563", "10768")</f>
      </c>
      <c r="B73" s="4" t="s">
        <f>=HYPERLINK("https://www.leilaoonline.com.br/lote/detalhe/255563", " CAMINHÃO MERCEDES BENZ 912; ANO 1994/1994; BRANCA. - FR119753. - LOC. BONFIM  (VENDA APENAS PARA COMPRADORES DO ESTADO DE SÃO PAULO)")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=HYPERLINK("https://www.leilaoonline.com.br/lote/detalhe/255564", "10769")</f>
      </c>
      <c r="B74" s="4" t="s">
        <f>=HYPERLINK("https://www.leilaoonline.com.br/lote/detalhe/255564", " CAMINHÃO VOLKSWAGEN 26.220 EURO3 WORKER; ANO 2010/2010; BRANCA. - FR119916. - LOC. BONFIM ")</f>
      </c>
      <c r="C74" s="4" t="inlineStr">
        <is>
          <t>Vendido</t>
        </is>
      </c>
      <c r="D74" s="4" t="inlineStr">
        <is>
          <t>70</t>
        </is>
      </c>
      <c r="E74" s="5" t="inlineStr">
        <is>
          <t>111.000,00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=HYPERLINK("https://www.leilaoonline.com.br/lote/detalhe/255555", "10770")</f>
      </c>
      <c r="B75" s="4" t="s">
        <f>=HYPERLINK("https://www.leilaoonline.com.br/lote/detalhe/255555", "CAMINHÃO VOLVO NL10 340;  ANO 1992/1992;  BRANCA. - FR120611. - LOC. BONFIM. ( VENDA APENAS PARA COMPRADORES DO ESTADO DE SÃO PAULO)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32.000,00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=HYPERLINK("https://www.leilaoonline.com.br/lote/detalhe/255552", "10771")</f>
      </c>
      <c r="B76" s="4" t="s">
        <f>=HYPERLINK("https://www.leilaoonline.com.br/lote/detalhe/255552", " ENXADA ROTATIVA; ANO 2014. - FR81459. - LOC. BONFIM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=HYPERLINK("https://www.leilaoonline.com.br/lote/detalhe/255558", "10772")</f>
      </c>
      <c r="B77" s="4" t="s">
        <f>=HYPERLINK("https://www.leilaoonline.com.br/lote/detalhe/255558", "CAMINHÃO VOLKSWAGEN 31280 CRM 6X4; ANO 2012/2013; BRANCA; (CARROCERIA TRANSBORDO). - FR10612. - LOC. CONTINENTAL ")</f>
      </c>
      <c r="C77" s="4" t="inlineStr">
        <is>
          <t>Vendido</t>
        </is>
      </c>
      <c r="D77" s="4" t="inlineStr">
        <is>
          <t>76</t>
        </is>
      </c>
      <c r="E77" s="5" t="inlineStr">
        <is>
          <t>112.000,00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=HYPERLINK("https://www.leilaoonline.com.br/lote/detalhe/255550", "10773")</f>
      </c>
      <c r="B78" s="4" t="s">
        <f>=HYPERLINK("https://www.leilaoonline.com.br/lote/detalhe/255550", "CAMINHÃO VOLKSWAGEN 31280 CRM 6X4; ANO 2012/2013; BRANCA; (CARROCERIA TRANSBORDO). - FR10613.- LOC. CONTINENTAL")</f>
      </c>
      <c r="C78" s="4" t="inlineStr">
        <is>
          <t>Não vendido</t>
        </is>
      </c>
      <c r="D78" s="4" t="inlineStr">
        <is>
          <t>103</t>
        </is>
      </c>
      <c r="E78" s="5" t="inlineStr">
        <is>
          <t>137.000,00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=HYPERLINK("https://www.leilaoonline.com.br/lote/detalhe/255553", "10774")</f>
      </c>
      <c r="B79" s="4" t="s">
        <f>=HYPERLINK("https://www.leilaoonline.com.br/lote/detalhe/255553", "REBOQUE RODOFORT RR CN; ANO 2007/2007; AZUL.; (S/PLACA, C/MOTO BOMBA MWM D229/6 e HIDRO-ROLL). - FR1005009. - LOC. CONTINENTAL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=HYPERLINK("https://www.leilaoonline.com.br/lote/detalhe/255554", "10775")</f>
      </c>
      <c r="B80" s="4" t="s">
        <f>=HYPERLINK("https://www.leilaoonline.com.br/lote/detalhe/255554", " REBOQUE RODOFORT RR CN; ANO 2006/2006; AZUL. - (C/MOTO BOMBA MWM D229/6 e HIDRO-ROLL). - FR1005012. - LOC. CONTINEMTAL 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=HYPERLINK("https://www.leilaoonline.com.br/lote/detalhe/255559", "10776")</f>
      </c>
      <c r="B81" s="4" t="s">
        <f>=HYPERLINK("https://www.leilaoonline.com.br/lote/detalhe/255559", " REBOQUE RODOFORT RR CN;  ANO 2007/2007;  AZUL; ( C/MOTO BOMBA MWM D229/6 e HIDRO-ROLL). - FR1005010. - LOC. CONTINENTAL 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=HYPERLINK("https://www.leilaoonline.com.br/lote/detalhe/255561", "10777")</f>
      </c>
      <c r="B82" s="4" t="s">
        <f>=HYPERLINK("https://www.leilaoonline.com.br/lote/detalhe/255561", "DOLLY; ANO 2003. - FR10004146. - LOC. CONTINENTAL ( VENDA SEM DIREITO A DOCUMENTAÇÃO 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=HYPERLINK("https://www.leilaoonline.com.br/lote/detalhe/255551", "10778")</f>
      </c>
      <c r="B83" s="4" t="s">
        <f>=HYPERLINK("https://www.leilaoonline.com.br/lote/detalhe/255551", "DOLLY; ANO 2003. - FR10004178. - LOC. CONTINENTAL ( VENDA SEM DIREITO A DOCUMENTAÇÃO)")</f>
      </c>
      <c r="C83" s="4" t="inlineStr">
        <is>
          <t>Vendido</t>
        </is>
      </c>
      <c r="D83" s="4" t="inlineStr">
        <is>
          <t>6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=HYPERLINK("https://www.leilaoonline.com.br/lote/detalhe/255350", "10835")</f>
      </c>
      <c r="B84" s="4" t="s">
        <f>=HYPERLINK("https://www.leilaoonline.com.br/lote/detalhe/255350", "TORRE DE OBSERVAÇÃO. - S/FR. - LOC. VALE DO ROSÁRIO")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=HYPERLINK("https://www.leilaoonline.com.br/lote/detalhe/255403", "10900")</f>
      </c>
      <c r="B85" s="4" t="s">
        <f>=HYPERLINK("https://www.leilaoonline.com.br/lote/detalhe/255403", " TRATOR CASE 260;  ANO 2017. - FR31060. - LOC. GASA")</f>
      </c>
      <c r="C85" s="4" t="inlineStr">
        <is>
          <t>Não vendido</t>
        </is>
      </c>
      <c r="D85" s="4" t="inlineStr">
        <is>
          <t>24</t>
        </is>
      </c>
      <c r="E85" s="5" t="inlineStr">
        <is>
          <t>80.000,00</t>
        </is>
      </c>
      <c r="F85" s="4" t="inlineStr">
        <is>
          <t>2500.00</t>
        </is>
      </c>
    </row>
    <row collapsed="false" customFormat="false" customHeight="false" hidden="false" ht="12.1" outlineLevel="0" r="86">
      <c r="A86" s="5" t="s">
        <f>=HYPERLINK("https://www.leilaoonline.com.br/lote/detalhe/255404", "10901")</f>
      </c>
      <c r="B86" s="4" t="s">
        <f>=HYPERLINK("https://www.leilaoonline.com.br/lote/detalhe/255404", "TRATOR CASE 235;  ANO 2014. - FR90809. - LOC. GASA")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37.000,00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=HYPERLINK("https://www.leilaoonline.com.br/lote/detalhe/255416", "10904")</f>
      </c>
      <c r="B87" s="4" t="s">
        <f>=HYPERLINK("https://www.leilaoonline.com.br/lote/detalhe/255416", " TRATOR CASE 230;  ANO 2017. -FR23251. - LOC. GASA")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105.000,00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=HYPERLINK("https://www.leilaoonline.com.br/lote/detalhe/255412", "10905")</f>
      </c>
      <c r="B88" s="4" t="s">
        <f>=HYPERLINK("https://www.leilaoonline.com.br/lote/detalhe/255412", " TRATOR CASE 230;  ANO 2017. - FR50921. - LOC. GASA")</f>
      </c>
      <c r="C88" s="4" t="inlineStr">
        <is>
          <t>Não vendido</t>
        </is>
      </c>
      <c r="D88" s="4" t="inlineStr">
        <is>
          <t>47</t>
        </is>
      </c>
      <c r="E88" s="5" t="inlineStr">
        <is>
          <t>152.500,00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=HYPERLINK("https://www.leilaoonline.com.br/lote/detalhe/255565", "11000")</f>
      </c>
      <c r="B89" s="4" t="s">
        <f>=HYPERLINK("https://www.leilaoonline.com.br/lote/detalhe/255565", "APROX. 74 PNEUS AGRÍCOLAS/ RODOVIÁRIOS DIVERSOS (VEJA DESCRITIVO DE ITENS). - S/FR. - LOC. BARRA 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=HYPERLINK("https://www.leilaoonline.com.br/lote/detalhe/255658", "11001")</f>
      </c>
      <c r="B90" s="4" t="s">
        <f>=HYPERLINK("https://www.leilaoonline.com.br/lote/detalhe/255658", "SUCATAS DE IMPLEMENTOS DESENLEIRADORES DE PALHA; VERIFIQUE FROTAS EM ESPECIFICAÇÕES. - LOC. BARRA 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=HYPERLINK("https://www.leilaoonline.com.br/lote/detalhe/255678", "11002")</f>
      </c>
      <c r="B91" s="4" t="s">
        <f>=HYPERLINK("https://www.leilaoonline.com.br/lote/detalhe/255678", "3 ROTORES DE AÇO CARBONO DE DESINTEGRADOR DEDINI (SUCATEADOS). - S/FR. - LOC. MARACAI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=HYPERLINK("https://www.leilaoonline.com.br/lote/detalhe/255680", "11003")</f>
      </c>
      <c r="B92" s="4" t="s">
        <f>=HYPERLINK("https://www.leilaoonline.com.br/lote/detalhe/255680", "GM S10 RODEIO 2.8 D; ANO 2010/2011. - BRANCA; APROX. 80615 km. - S/FR. - LOC. ACON (Aeroporto de Confins)")</f>
      </c>
      <c r="C92" s="4" t="inlineStr">
        <is>
          <t>Não vendido</t>
        </is>
      </c>
      <c r="D92" s="4" t="inlineStr">
        <is>
          <t>37</t>
        </is>
      </c>
      <c r="E92" s="5" t="inlineStr">
        <is>
          <t>61.000,00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=HYPERLINK("https://www.leilaoonline.com.br/lote/detalhe/256663", "11004")</f>
      </c>
      <c r="B93" s="4" t="s">
        <f>=HYPERLINK("https://www.leilaoonline.com.br/lote/detalhe/256663", "TRATOR VALTRA BH 210 I  4X4; ANO 2015. - FR100749. - LOC. DIAMANTE OFICINA ")</f>
      </c>
      <c r="C93" s="4" t="inlineStr">
        <is>
          <t>Não vendido</t>
        </is>
      </c>
      <c r="D93" s="4" t="inlineStr">
        <is>
          <t>87</t>
        </is>
      </c>
      <c r="E93" s="5" t="inlineStr">
        <is>
          <t>146.000,00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=HYPERLINK("https://www.leilaoonline.com.br/lote/detalhe/257071", "11005")</f>
      </c>
      <c r="B94" s="4" t="s">
        <f>=HYPERLINK("https://www.leilaoonline.com.br/lote/detalhe/257071", "GERADOR DE ENERGIA MOD. WEG GTA; ANO 2009 - PT237783 - LOC.: CAARAPÓ")</f>
      </c>
      <c r="C94" s="4" t="inlineStr">
        <is>
          <t>Não vendido</t>
        </is>
      </c>
      <c r="D94" s="4" t="inlineStr">
        <is>
          <t>81</t>
        </is>
      </c>
      <c r="E94" s="5" t="inlineStr">
        <is>
          <t>51.500,00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=HYPERLINK("https://www.leilaoonline.com.br/lote/detalhe/257415", "11007")</f>
      </c>
      <c r="B95" s="4" t="s">
        <f>=HYPERLINK("https://www.leilaoonline.com.br/lote/detalhe/257415", "COBRIDOR CIVEMASA CCC BP. - FR426025. - LOC. SANTA CÂNDIDA")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5.800,00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=HYPERLINK("https://www.leilaoonline.com.br/lote/detalhe/257420", "11008")</f>
      </c>
      <c r="B96" s="4" t="s">
        <f>=HYPERLINK("https://www.leilaoonline.com.br/lote/detalhe/257420", "LOTE DE 34 PNEUS DIVERSAS MEDIDAS; VEJA  DESCRITIVO DE ITENS. - S/FR. - LOC. BARRA")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=HYPERLINK("https://www.leilaoonline.com.br/lote/detalhe/257625", "11009")</f>
      </c>
      <c r="B97" s="4" t="s">
        <f>=HYPERLINK("https://www.leilaoonline.com.br/lote/detalhe/257625", "18 RODETES PESO ESTIMADO 23 TON. - (  VENDA POR KG ). - SERÁ VENDIDO COMO SUCATA DE FERRO; LOC. UNIVALEM")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23.000,00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=HYPERLINK("https://www.leilaoonline.com.br/lote/detalhe/257697", "11010")</f>
      </c>
      <c r="B98" s="4" t="s">
        <f>=HYPERLINK("https://www.leilaoonline.com.br/lote/detalhe/257697", "GERADOR DE 500 KVA. - PATR.009054. -  LOC. UNIVALEM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=HYPERLINK("https://www.leilaoonline.com.br/lote/detalhe/257724", "11011")</f>
      </c>
      <c r="B99" s="4" t="s">
        <f>=HYPERLINK("https://www.leilaoonline.com.br/lote/detalhe/257724", "APROX. 358 ITENS. REATOR; DISJUNTOR MOTOR; ADAPTADOR E27 E OUTROS; VEJA DESCRITIVO DE ITENS. -  LOC. CAARAPÓ")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=HYPERLINK("https://www.leilaoonline.com.br/lote/detalhe/256310", "11500")</f>
      </c>
      <c r="B100" s="4" t="s">
        <f>=HYPERLINK("https://www.leilaoonline.com.br/lote/detalhe/256310", " CAMINHÃO MERCEDES BENS AXOR 3344S 6X4; ANO 2014/2014; BRANCA. - FR10638. - LOC. COSTA PINTO ")</f>
      </c>
      <c r="C100" s="4" t="inlineStr">
        <is>
          <t>Não vendido</t>
        </is>
      </c>
      <c r="D100" s="4" t="inlineStr">
        <is>
          <t>97</t>
        </is>
      </c>
      <c r="E100" s="5" t="inlineStr">
        <is>
          <t>143.000,00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=HYPERLINK("https://www.leilaoonline.com.br/lote/detalhe/256306", "11501")</f>
      </c>
      <c r="B101" s="4" t="s">
        <f>=HYPERLINK("https://www.leilaoonline.com.br/lote/detalhe/256306", " GRADE CIVEMASSA; ANO 2004. - FR25004. - LOC. COSTA PINTO 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7.700,00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=HYPERLINK("https://www.leilaoonline.com.br/lote/detalhe/256316", "11502")</f>
      </c>
      <c r="B102" s="4" t="s">
        <f>=HYPERLINK("https://www.leilaoonline.com.br/lote/detalhe/256316", " CAMINHÃO VOLKSWAGEN 15.180 EURO3 WORKER; ANO 2010/2010; BRANCA. - FR52533. - LOC. COSTA PINTO ")</f>
      </c>
      <c r="C102" s="4" t="inlineStr">
        <is>
          <t>Vendido</t>
        </is>
      </c>
      <c r="D102" s="4" t="inlineStr">
        <is>
          <t>70</t>
        </is>
      </c>
      <c r="E102" s="5" t="inlineStr">
        <is>
          <t>105.000,00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=HYPERLINK("https://www.leilaoonline.com.br/lote/detalhe/256309", "11503")</f>
      </c>
      <c r="B103" s="4" t="s">
        <f>=HYPERLINK("https://www.leilaoonline.com.br/lote/detalhe/256309", " PLANTADORA DE CANA ATA PCP 1102; ANO 2017. - FR20292. - LOC. COSTA PINTO 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=HYPERLINK("https://www.leilaoonline.com.br/lote/detalhe/256312", "11506")</f>
      </c>
      <c r="B104" s="4" t="s">
        <f>=HYPERLINK("https://www.leilaoonline.com.br/lote/detalhe/256312", " PARTE DE ESTRUTURAS METÁLICAS. - S/FR. - LOC. COSTA PINTO")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5.800,00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=HYPERLINK("https://www.leilaoonline.com.br/lote/detalhe/256302", "11507")</f>
      </c>
      <c r="B105" s="4" t="s">
        <f>=HYPERLINK("https://www.leilaoonline.com.br/lote/detalhe/256302", " CAMINHÃO VOLKSWAGEN 26.280 CRM 6X4; ANO 2013/2014; BRANCA. - FR140301. - LOC. SÃO FRANCISCO ")</f>
      </c>
      <c r="C105" s="4" t="inlineStr">
        <is>
          <t>Vendido</t>
        </is>
      </c>
      <c r="D105" s="4" t="inlineStr">
        <is>
          <t>121</t>
        </is>
      </c>
      <c r="E105" s="5" t="inlineStr">
        <is>
          <t>152.000,00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=HYPERLINK("https://www.leilaoonline.com.br/lote/detalhe/256307", "11508")</f>
      </c>
      <c r="B106" s="4" t="s">
        <f>=HYPERLINK("https://www.leilaoonline.com.br/lote/detalhe/256307", " CAMINHÃO VOLKSWAGEN 26.280 CRM 6X4; ANO 2013/2014; BRANCA; ( VENDA S/ A CARROCERRIA BAZUKA). - FR140300. - LOC. SÃO FRANCISCO")</f>
      </c>
      <c r="C106" s="4" t="inlineStr">
        <is>
          <t>Vendido</t>
        </is>
      </c>
      <c r="D106" s="4" t="inlineStr">
        <is>
          <t>68</t>
        </is>
      </c>
      <c r="E106" s="5" t="inlineStr">
        <is>
          <t>97.000,00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=HYPERLINK("https://www.leilaoonline.com.br/lote/detalhe/256321", "11509")</f>
      </c>
      <c r="B107" s="4" t="s">
        <f>=HYPERLINK("https://www.leilaoonline.com.br/lote/detalhe/256321", " COMPOSTADOR DE RESIDUOS CIVEMASA; ANO 2011. - FR37800. - LOC. BOM RETIRO")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13.000,00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=HYPERLINK("https://www.leilaoonline.com.br/lote/detalhe/256317", "11510")</f>
      </c>
      <c r="B108" s="4" t="s">
        <f>=HYPERLINK("https://www.leilaoonline.com.br/lote/detalhe/256317", " CARRETA DISTRIBUIDORA DE TORTA; ANO 2011. - FR139990. - LOC.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=HYPERLINK("https://www.leilaoonline.com.br/lote/detalhe/256314", "11511")</f>
      </c>
      <c r="B109" s="4" t="s">
        <f>=HYPERLINK("https://www.leilaoonline.com.br/lote/detalhe/256314", " CARROCERIA BAÚ. - FR483590. - LOC. LEME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=HYPERLINK("https://www.leilaoonline.com.br/lote/detalhe/256319", "11512")</f>
      </c>
      <c r="B110" s="4" t="s">
        <f>=HYPERLINK("https://www.leilaoonline.com.br/lote/detalhe/256319", "MOTO BOMBA OM 447-A; ANO 2012. - FR7005004. - LOC. LEME 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=HYPERLINK("https://www.leilaoonline.com.br/lote/detalhe/256315", "11513")</f>
      </c>
      <c r="B111" s="4" t="s">
        <f>=HYPERLINK("https://www.leilaoonline.com.br/lote/detalhe/256315", " CARROCERIA DE MADEIRA CARGA SECA. - S/FR. - LOC. LEME")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=HYPERLINK("https://www.leilaoonline.com.br/lote/detalhe/256304", "11514")</f>
      </c>
      <c r="B112" s="4" t="s">
        <f>=HYPERLINK("https://www.leilaoonline.com.br/lote/detalhe/256304", " TRANSBORDO STA ISABEL TCS 12T; ANO 2016. - FR7803019. - LOC. LEME")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=HYPERLINK("https://www.leilaoonline.com.br/lote/detalhe/256305", "11515")</f>
      </c>
      <c r="B113" s="4" t="s">
        <f>=HYPERLINK("https://www.leilaoonline.com.br/lote/detalhe/256305", " TRANSBORDO STA ISABEL TCS 12T; ANO 2016. - FR7803013. - LOC. LEME")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=HYPERLINK("https://www.leilaoonline.com.br/lote/detalhe/256318", "11516")</f>
      </c>
      <c r="B114" s="4" t="s">
        <f>=HYPERLINK("https://www.leilaoonline.com.br/lote/detalhe/256318", " TRANSBORDO CIVEMASA; ANO 2008. - FR7003012. - LOC. LEME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=HYPERLINK("https://www.leilaoonline.com.br/lote/detalhe/256552", "11518")</f>
      </c>
      <c r="B115" s="4" t="s">
        <f>=HYPERLINK("https://www.leilaoonline.com.br/lote/detalhe/256552", " ROSCA SEM FIM. - S/FR. - LOC. SANTA ELISA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=HYPERLINK("https://www.leilaoonline.com.br/lote/detalhe/256548", "11519")</f>
      </c>
      <c r="B116" s="4" t="s">
        <f>=HYPERLINK("https://www.leilaoonline.com.br/lote/detalhe/256548", " DOLLY. - ( VENDA S/ DOCUMENTO). - FR14004128 -  LOC. SANTA ELISA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=HYPERLINK("https://www.leilaoonline.com.br/lote/detalhe/256557", "11521")</f>
      </c>
      <c r="B117" s="4" t="s">
        <f>=HYPERLINK("https://www.leilaoonline.com.br/lote/detalhe/256557", " COLHEDORA CASE 8800; ANO 2024. - FR500507. - LOC. SANTA ELISA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=HYPERLINK("https://www.leilaoonline.com.br/lote/detalhe/256545", "11522")</f>
      </c>
      <c r="B118" s="4" t="s">
        <f>=HYPERLINK("https://www.leilaoonline.com.br/lote/detalhe/256545", " COLHEDORA CASE 8800; ANO 2017. - FR14002149. - LOC. SANTA ELISA")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=HYPERLINK("https://www.leilaoonline.com.br/lote/detalhe/256754", "11524")</f>
      </c>
      <c r="B119" s="4" t="s">
        <f>=HYPERLINK("https://www.leilaoonline.com.br/lote/detalhe/256754", "SUCATA CAMINHÃO VOLKSWAGEN 31.320; ANO 2015;  BRANCO. - VENDA S/ DOCUMENTO - FR9801407. - LOC. MB")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26.000,00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=HYPERLINK("https://www.leilaoonline.com.br/lote/detalhe/256555", "11525")</f>
      </c>
      <c r="B120" s="4" t="s">
        <f>=HYPERLINK("https://www.leilaoonline.com.br/lote/detalhe/256555", " DISTRIBUIDOR DE ADUBO; ANO 2016. - FR11803017. - LOC. VALE DO ROSÁRIO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=HYPERLINK("https://www.leilaoonline.com.br/lote/detalhe/256546", "11526")</f>
      </c>
      <c r="B121" s="4" t="s">
        <f>=HYPERLINK("https://www.leilaoonline.com.br/lote/detalhe/256546", " TRANSBORDO STA ISABEL; ANO 2013. - FR11003693. - LOC. VALE DO ROSÁRIO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=HYPERLINK("https://www.leilaoonline.com.br/lote/detalhe/256554", "11528")</f>
      </c>
      <c r="B122" s="4" t="s">
        <f>=HYPERLINK("https://www.leilaoonline.com.br/lote/detalhe/256554", " REBOQUE RANDON SR CN HI; ANO 1997/1998; VERDE. - FR13004092. - LOC. VALE DO ROSÁRIO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=HYPERLINK("https://www.leilaoonline.com.br/lote/detalhe/256558", "11529")</f>
      </c>
      <c r="B123" s="4" t="s">
        <f>=HYPERLINK("https://www.leilaoonline.com.br/lote/detalhe/256558", " TANQUE DE FERRO. - S/FR. - LOC. VALE DO ROSÁRIO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=HYPERLINK("https://www.leilaoonline.com.br/lote/detalhe/256553", "11530")</f>
      </c>
      <c r="B124" s="4" t="s">
        <f>=HYPERLINK("https://www.leilaoonline.com.br/lote/detalhe/256553", " REBOQUE RODOVIÁRIA RQ CI HI; ANO 1988/1988; AZUL. -C/ HIDROROLL. - (VENDA SOMENTE PARA COMPRADORES DO ESTADO DE SÃO PAULO). - S/FR. - LOC. VALE DO ROSÁRIO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=HYPERLINK("https://www.leilaoonline.com.br/lote/detalhe/256549", "11531")</f>
      </c>
      <c r="B125" s="4" t="s">
        <f>=HYPERLINK("https://www.leilaoonline.com.br/lote/detalhe/256549", " REBOQUE RODOVIÁRIA RQ CI PR; ANO 1994/1994; VERDE; C/BAÚ. - (VENDA SOMENTE PARA COMPRADORES DO ESTADO DE SÃO PAULO). - FR11004037. - LOC. VALE DO ROSÁRIO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=HYPERLINK("https://www.leilaoonline.com.br/lote/detalhe/256551", "11532")</f>
      </c>
      <c r="B126" s="4" t="s">
        <f>=HYPERLINK("https://www.leilaoonline.com.br/lote/detalhe/256551", " REBOQUE RODOVIÁRIA RQ CI PR; ANO 1992/1992; VERDE (VENDA SOMENTE PARA COMPRADORES DO ESTADO DE SÃO PAULO). - FR11004017. - LOC. VALE DO ROSÁRIO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=HYPERLINK("https://www.leilaoonline.com.br/lote/detalhe/256755", "11533")</f>
      </c>
      <c r="B127" s="4" t="s">
        <f>=HYPERLINK("https://www.leilaoonline.com.br/lote/detalhe/256755", "REBOQUE RODOVIÁRIA; ANO 1985/1985; AZUL; C/ HIDROROLL; VENDA S/ DOCUMENTO; VENDA SOMENTE PARA COMPRADORES DO ESTADO DE SÃO PAULO. - FR11005003. - LOC. VALE DO ROSÁRIO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=HYPERLINK("https://www.leilaoonline.com.br/lote/detalhe/256756", "11534")</f>
      </c>
      <c r="B128" s="4" t="s">
        <f>=HYPERLINK("https://www.leilaoonline.com.br/lote/detalhe/256756", "REBOQUE RODOVIÁRIA RQ CI PR; ANO 1993/1993; VERDE. - FR11004027. - LOC. VALE DO ROSÁRIO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=HYPERLINK("https://www.leilaoonline.com.br/lote/detalhe/256559", "11535")</f>
      </c>
      <c r="B129" s="4" t="s">
        <f>=HYPERLINK("https://www.leilaoonline.com.br/lote/detalhe/256559", "SUCATA CARCAÇA DE CAMINHÃO C/ CABINE. -  VENDA S/ DOCUMENTO. - FR11801162. - LOC. VALE DO ROSÁRIO ")</f>
      </c>
      <c r="C129" s="4" t="inlineStr">
        <is>
          <t>Vendido</t>
        </is>
      </c>
      <c r="D129" s="4" t="inlineStr">
        <is>
          <t>60</t>
        </is>
      </c>
      <c r="E129" s="5" t="inlineStr">
        <is>
          <t>48.000,00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=HYPERLINK("https://www.leilaoonline.com.br/lote/detalhe/256744", "11701")</f>
      </c>
      <c r="B130" s="4" t="s">
        <f>=HYPERLINK("https://www.leilaoonline.com.br/lote/detalhe/256744", " CAMINHÃO VOLVO FM 500 6X4 T; ANO 2013/2013; BRANCA. - FR4415034. -  LOC.CAARAPÓ")</f>
      </c>
      <c r="C130" s="4" t="inlineStr">
        <is>
          <t>Não vendido</t>
        </is>
      </c>
      <c r="D130" s="4" t="inlineStr">
        <is>
          <t>41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=HYPERLINK("https://www.leilaoonline.com.br/lote/detalhe/256742", "11702")</f>
      </c>
      <c r="B131" s="4" t="s">
        <f>=HYPERLINK("https://www.leilaoonline.com.br/lote/detalhe/256742", " CAMINHÃO MERCEDES BENZ AXOR 3344 S 6X4; ANO 2016/2017; BRANCA. - FR4415052. - LOC. CAARAPÓ ")</f>
      </c>
      <c r="C131" s="4" t="inlineStr">
        <is>
          <t>Não vendido</t>
        </is>
      </c>
      <c r="D131" s="4" t="inlineStr">
        <is>
          <t>31</t>
        </is>
      </c>
      <c r="E131" s="5" t="inlineStr">
        <is>
          <t>67.000,00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=HYPERLINK("https://www.leilaoonline.com.br/lote/detalhe/256734", "11703")</f>
      </c>
      <c r="B132" s="4" t="s">
        <f>=HYPERLINK("https://www.leilaoonline.com.br/lote/detalhe/256734", " 03 LAMINAS; ANO 2011. - FR4447041. - FR4445165. - FR4445166. - LOC. CAARAPÓ")</f>
      </c>
      <c r="C132" s="4" t="inlineStr">
        <is>
          <t>Não vendido</t>
        </is>
      </c>
      <c r="D132" s="4" t="inlineStr">
        <is>
          <t>47</t>
        </is>
      </c>
      <c r="E132" s="5" t="inlineStr">
        <is>
          <t>7.100,00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=HYPERLINK("https://www.leilaoonline.com.br/lote/detalhe/256740", "11704")</f>
      </c>
      <c r="B133" s="4" t="s">
        <f>=HYPERLINK("https://www.leilaoonline.com.br/lote/detalhe/256740", " CULTIVADOR; ANO 2017. - FR4445302. - LOC. CAARAPÓ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=HYPERLINK("https://www.leilaoonline.com.br/lote/detalhe/256738", "11705")</f>
      </c>
      <c r="B134" s="4" t="s">
        <f>=HYPERLINK("https://www.leilaoonline.com.br/lote/detalhe/256738", " 7 PNEUS MEDIDA 750/65. - S/FR. - LOC. CAARAPÓ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=HYPERLINK("https://www.leilaoonline.com.br/lote/detalhe/256743", "11706")</f>
      </c>
      <c r="B135" s="4" t="s">
        <f>=HYPERLINK("https://www.leilaoonline.com.br/lote/detalhe/256743", " CAMINHÃO VOLKSWAGEN 26.260 E; ANO 2007/2008; BRANCA. - FR4415007. - LOC. PASSATEMPO ")</f>
      </c>
      <c r="C135" s="4" t="inlineStr">
        <is>
          <t>Vendido</t>
        </is>
      </c>
      <c r="D135" s="4" t="inlineStr">
        <is>
          <t>82</t>
        </is>
      </c>
      <c r="E135" s="5" t="inlineStr">
        <is>
          <t>101.000,00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=HYPERLINK("https://www.leilaoonline.com.br/lote/detalhe/256731", "11707")</f>
      </c>
      <c r="B136" s="4" t="s">
        <f>=HYPERLINK("https://www.leilaoonline.com.br/lote/detalhe/256731", " HIDROROLL HIRRIGABRASIL; ANO 2008 . - FR5005103. - LOC. PASSATEMPO")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=HYPERLINK("https://www.leilaoonline.com.br/lote/detalhe/256735", "11708")</f>
      </c>
      <c r="B137" s="4" t="s">
        <f>=HYPERLINK("https://www.leilaoonline.com.br/lote/detalhe/256735", " SUCATA DE SEMI REBOQUE RANDON SRCA CA; ANO 2007/2007; AZUL. - FR69913. - LOC. PASSATEMPO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=HYPERLINK("https://www.leilaoonline.com.br/lote/detalhe/256737", "11709")</f>
      </c>
      <c r="B138" s="4" t="s">
        <f>=HYPERLINK("https://www.leilaoonline.com.br/lote/detalhe/256737", " GRADE DESTORROADORA; ANO 2011. - FR9003063. -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=HYPERLINK("https://www.leilaoonline.com.br/lote/detalhe/256733", "11710")</f>
      </c>
      <c r="B139" s="4" t="s">
        <f>=HYPERLINK("https://www.leilaoonline.com.br/lote/detalhe/256733", " CARRETINHA; ANO 2015. - FR9003145. - LOC. RIO BRILHANTE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=HYPERLINK("https://www.leilaoonline.com.br/lote/detalhe/256736", "11711")</f>
      </c>
      <c r="B140" s="4" t="s">
        <f>=HYPERLINK("https://www.leilaoonline.com.br/lote/detalhe/256736", " MOTOR ESTACIONÁRIO; ANO 2008. - FR9005034. - LOC. RIO BRILHANTE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=HYPERLINK("https://www.leilaoonline.com.br/lote/detalhe/256739", "11712")</f>
      </c>
      <c r="B141" s="4" t="s">
        <f>=HYPERLINK("https://www.leilaoonline.com.br/lote/detalhe/256739", " HIDROROLL HIRRIGABRASIL; ANO 2007. - FR9003005. - LOC. RIO BRILHANTE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=HYPERLINK("https://www.leilaoonline.com.br/lote/detalhe/256732", "11713")</f>
      </c>
      <c r="B142" s="4" t="s">
        <f>=HYPERLINK("https://www.leilaoonline.com.br/lote/detalhe/256732", " HIDROROLL HIRRIGABRASIL; ANO 2007. - FR9003012. - LOC. RIO BRILHANTE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=HYPERLINK("https://www.leilaoonline.com.br/lote/detalhe/257075", "11715")</f>
      </c>
      <c r="B143" s="4" t="s">
        <f>=HYPERLINK("https://www.leilaoonline.com.br/lote/detalhe/257075", "MOTO BOMBA OM 447 - A ; ANO 2010. - FR164907. - LOC. JATAI/GO")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=HYPERLINK("https://www.leilaoonline.com.br/lote/detalhe/257072", "11716")</f>
      </c>
      <c r="B144" s="4" t="s">
        <f>=HYPERLINK("https://www.leilaoonline.com.br/lote/detalhe/257072", "SEPARADOR MAGNÉTICO-IMÃ; ANO 2007. - FR165225. - LOC.JATAI/GO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=HYPERLINK("https://www.leilaoonline.com.br/lote/detalhe/257074", "11717")</f>
      </c>
      <c r="B145" s="4" t="s">
        <f>=HYPERLINK("https://www.leilaoonline.com.br/lote/detalhe/257074", "MOTO BOMBA OM 447 - A ; ANO 2010. - FR164910. - LOC. JATAI/GO")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=HYPERLINK("https://www.leilaoonline.com.br/lote/detalhe/257073", "11718")</f>
      </c>
      <c r="B146" s="4" t="s">
        <f>=HYPERLINK("https://www.leilaoonline.com.br/lote/detalhe/257073", "MOTO BOMBA OM 447 - A ; ANO 2008. - FR164817. - LOC. JATAI/GO")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14.000,00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=HYPERLINK("https://www.leilaoonline.com.br/lote/detalhe/256741", "11719")</f>
      </c>
      <c r="B147" s="4" t="s">
        <f>=HYPERLINK("https://www.leilaoonline.com.br/lote/detalhe/256741", " MOTO BOMBA MWM 6.12 TCA; ANO 2007. - FR9005013. - LOC. RIO BRILHANTE 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7.500,00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=HYPERLINK("https://www.leilaoonline.com.br/lote/detalhe/257151", "11721")</f>
      </c>
      <c r="B148" s="4" t="s">
        <f>=HYPERLINK("https://www.leilaoonline.com.br/lote/detalhe/257151", "APROXIMADAMENTE 45 IBCS. - S/FR.- LOC. JATAI/GO")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=HYPERLINK("https://www.leilaoonline.com.br/lote/detalhe/257079", "11722")</f>
      </c>
      <c r="B149" s="4" t="s">
        <f>=HYPERLINK("https://www.leilaoonline.com.br/lote/detalhe/257079", "CAMINHÃO MERCEDES BENZ AXOR 3344S 6X4; ANO 2014/2014; BRANCA. - FR1199587. - LOC.JATAI/GO")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52.000,00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=HYPERLINK("https://www.leilaoonline.com.br/lote/detalhe/257150", "11724")</f>
      </c>
      <c r="B150" s="4" t="s">
        <f>=HYPERLINK("https://www.leilaoonline.com.br/lote/detalhe/257150", "ROÇADEIRA CIVEMASA RTCOAC; ANO 2019. - FR165357. - LOC. JATAI/GO")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=HYPERLINK("https://www.leilaoonline.com.br/lote/detalhe/257077", "11726")</f>
      </c>
      <c r="B151" s="4" t="s">
        <f>=HYPERLINK("https://www.leilaoonline.com.br/lote/detalhe/257077", "VASSOURA MECANIZADA; ANO 2011. - PT206910. - LOC. JATAI/GO ")</f>
      </c>
      <c r="C151" s="4" t="inlineStr">
        <is>
          <t>Vendido</t>
        </is>
      </c>
      <c r="D151" s="4" t="inlineStr">
        <is>
          <t>7</t>
        </is>
      </c>
      <c r="E151" s="5" t="inlineStr">
        <is>
          <t>5.500,00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=HYPERLINK("https://www.leilaoonline.com.br/lote/detalhe/257154", "11728")</f>
      </c>
      <c r="B152" s="4" t="s">
        <f>=HYPERLINK("https://www.leilaoonline.com.br/lote/detalhe/257154", "TRATOR DE PNEU VALTRA 205I 4X4 HIFLOW; ANO 2011. - FR163458. - LOC. JATAI/GO")</f>
      </c>
      <c r="C152" s="4" t="inlineStr">
        <is>
          <t>Vendido</t>
        </is>
      </c>
      <c r="D152" s="4" t="inlineStr">
        <is>
          <t>83</t>
        </is>
      </c>
      <c r="E152" s="5" t="inlineStr">
        <is>
          <t>105.000,00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=HYPERLINK("https://www.leilaoonline.com.br/lote/detalhe/257155", "11734")</f>
      </c>
      <c r="B153" s="4" t="s">
        <f>=HYPERLINK("https://www.leilaoonline.com.br/lote/detalhe/257155", "TRATOR DE PNEU VALTRA BM 125I 4X4; ANO 2008. - FR163429. - LOC. JATAI/GO")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29.000,00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=HYPERLINK("https://www.leilaoonline.com.br/lote/detalhe/257157", "11736")</f>
      </c>
      <c r="B154" s="4" t="s">
        <f>=HYPERLINK("https://www.leilaoonline.com.br/lote/detalhe/257157", "SUCATA TRATOR DE PNEU JOHN DEERE 7230 J 4X4; ANO 2020. - FR163518. - LOC. JATAI/GO ")</f>
      </c>
      <c r="C154" s="4" t="inlineStr">
        <is>
          <t>Não vendido</t>
        </is>
      </c>
      <c r="D154" s="4" t="inlineStr">
        <is>
          <t>55</t>
        </is>
      </c>
      <c r="E154" s="5" t="inlineStr">
        <is>
          <t>37.000,00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=HYPERLINK("https://www.leilaoonline.com.br/lote/detalhe/257220", "11738")</f>
      </c>
      <c r="B155" s="4" t="s">
        <f>=HYPERLINK("https://www.leilaoonline.com.br/lote/detalhe/257220", "SUCATA TRATOR PNEU JOHN DEERE 7230 J 4X4; ANO 2020. - FR163530. - LOC. JATAI/GO ")</f>
      </c>
      <c r="C155" s="4" t="inlineStr">
        <is>
          <t>Não vendido</t>
        </is>
      </c>
      <c r="D155" s="4" t="inlineStr">
        <is>
          <t>78</t>
        </is>
      </c>
      <c r="E155" s="5" t="inlineStr">
        <is>
          <t>49.000,00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=HYPERLINK("https://www.leilaoonline.com.br/lote/detalhe/257080", "11740")</f>
      </c>
      <c r="B156" s="4" t="s">
        <f>=HYPERLINK("https://www.leilaoonline.com.br/lote/detalhe/257080", "SUCATA DE COLHEDORA JOHN DEERE 3522 2L; 18 TON. APROX.; ANO 2013. - FR4002008. - LOC. JATAI/GO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=HYPERLINK("https://www.leilaoonline.com.br/lote/detalhe/257149", "11742")</f>
      </c>
      <c r="B157" s="4" t="s">
        <f>=HYPERLINK("https://www.leilaoonline.com.br/lote/detalhe/257149", "SUCATA DE COLHEDORA  JOHN DEERE CH570 1 L; - 8 TON. APROX.;  ANO 2016. - FR163642. - LOC. JATAI/GO")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=HYPERLINK("https://www.leilaoonline.com.br/lote/detalhe/257078", "11744")</f>
      </c>
      <c r="B158" s="4" t="s">
        <f>=HYPERLINK("https://www.leilaoonline.com.br/lote/detalhe/257078", "MUNCK AMARELO; ANO 2013. - FR1655752. - LOC. JATAI/GO ")</f>
      </c>
      <c r="C158" s="4" t="inlineStr">
        <is>
          <t>Não vendido</t>
        </is>
      </c>
      <c r="D158" s="4" t="inlineStr">
        <is>
          <t>58</t>
        </is>
      </c>
      <c r="E158" s="5" t="inlineStr">
        <is>
          <t>79.000,00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=HYPERLINK("https://www.leilaoonline.com.br/lote/detalhe/257076", "11746")</f>
      </c>
      <c r="B159" s="4" t="s">
        <f>=HYPERLINK("https://www.leilaoonline.com.br/lote/detalhe/257076", "03 TANQUES 6000 LTS. - FR165250. - PT281011. - PT184859. - LOC. JATAI/GO 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=HYPERLINK("https://www.leilaoonline.com.br/lote/detalhe/257156", "11748")</f>
      </c>
      <c r="B160" s="4" t="s">
        <f>=HYPERLINK("https://www.leilaoonline.com.br/lote/detalhe/257156", "LÂMPADAS E  REFLETORES, AR CONDICIONADO; FRIGOBAR. - S/FR. - LOC. JATAI/GO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=HYPERLINK("https://www.leilaoonline.com.br/lote/detalhe/255372", "31114")</f>
      </c>
      <c r="B161" s="4" t="s">
        <f>=HYPERLINK("https://www.leilaoonline.com.br/lote/detalhe/255372", "MÁQUINA PARA LIMPEZA DE FILTRO; COR: AMARELA. - S/FR. - LOC. JATAÍ")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=HYPERLINK("https://www.leilaoonline.com.br/lote/detalhe/255360", "31733")</f>
      </c>
      <c r="B162" s="4" t="s">
        <f>=HYPERLINK("https://www.leilaoonline.com.br/lote/detalhe/255360", "SUCATA DE TRATOR JOHN DEERE 7210J 4X4; ANO 2016. - FR4435154. - LOC. CAARAPÓ")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37.000,00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=HYPERLINK("https://www.leilaoonline.com.br/lote/detalhe/256078", "32089")</f>
      </c>
      <c r="B163" s="4" t="s">
        <f>=HYPERLINK("https://www.leilaoonline.com.br/lote/detalhe/256078", " 3 SILOS NAS MEDIDAS: Nº 1 CAP. 193M³ MED. 0,80X6,35X12M (SAI-LP-0009) - Nº 2 CAP. 203M³ MED. 0,80X5,46X12,74M - (SAI-LP-0010) - Nº 3 CAP. 193M³ MED. 0,80X6,35X12M (SAI-LP-0011) UMA TORRE ELEVADORA - LOC. LAGOA DA PRATA")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25.500,00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=HYPERLINK("https://www.leilaoonline.com.br/lote/detalhe/256080", "32193")</f>
      </c>
      <c r="B164" s="4" t="s">
        <f>=HYPERLINK("https://www.leilaoonline.com.br/lote/detalhe/256080", "IMPLEMENTO CULTIV. QUEBRA LOMBO 16 DISCOS. - FR48047. - LOC. IPAUSSU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=HYPERLINK("https://www.leilaoonline.com.br/lote/detalhe/255349", "32210")</f>
      </c>
      <c r="B165" s="4" t="s">
        <f>=HYPERLINK("https://www.leilaoonline.com.br/lote/detalhe/255349", "ÁREA DE VIVÊNCIA FABRICAÇÃO PRÓPRIA. - S/FR. - LOC. PASSATEMPO 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=HYPERLINK("https://www.leilaoonline.com.br/lote/detalhe/257722", "32229")</f>
      </c>
      <c r="B166" s="4" t="s">
        <f>=HYPERLINK("https://www.leilaoonline.com.br/lote/detalhe/257722", "2 BOMBAS DE VACOU; 2 BANHO MARIA; 1 MONITOR DELL 17"; 2 ODMOSES; 1 MICROONDAS; 1 IMPRESSORA HP; 1 PLASTIFICADORA GAZELA; 2 ESTUFAS SPENCER; 1 CENTRÍFUGA BABY. 1 MICRODESTILADOR; 1MILLIQ. - S/FR. - LOC. CAARAPÓ")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=HYPERLINK("https://www.leilaoonline.com.br/lote/detalhe/255346", "32264")</f>
      </c>
      <c r="B167" s="4" t="s">
        <f>=HYPERLINK("https://www.leilaoonline.com.br/lote/detalhe/255346", "APROX. 100 PALETES; (LANCE POR UNIDADE). - S/FR. - LOC. ZANIN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=HYPERLINK("https://www.leilaoonline.com.br/lote/detalhe/255358", "32279")</f>
      </c>
      <c r="B168" s="4" t="s">
        <f>=HYPERLINK("https://www.leilaoonline.com.br/lote/detalhe/255358", "SUBSOLADOR; ANO 2012. - FR48104. - LOC. IPAUSSU")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=HYPERLINK("https://www.leilaoonline.com.br/lote/detalhe/255359", "32282")</f>
      </c>
      <c r="B169" s="4" t="s">
        <f>=HYPERLINK("https://www.leilaoonline.com.br/lote/detalhe/255359", "  20 BOMBAS COSTAL DE 20LTS; MARCA JACTO - SUCATEADAS. - S/FR. - LOC. IPAUSSU")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=HYPERLINK("https://www.leilaoonline.com.br/lote/detalhe/256360", "32284")</f>
      </c>
      <c r="B170" s="4" t="s">
        <f>=HYPERLINK("https://www.leilaoonline.com.br/lote/detalhe/256360", "RESERVATÓRIO PARA IMPLEMENTO AGRÍCOLA 550 LTS. - S/FR.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=HYPERLINK("https://www.leilaoonline.com.br/lote/detalhe/255357", "32285")</f>
      </c>
      <c r="B171" s="4" t="s">
        <f>=HYPERLINK("https://www.leilaoonline.com.br/lote/detalhe/255357", "COLUNA COM APARELHO - AÇO INOX - FABRICANTE CODISTIL; ANO 1980. - PAT.155673. - LOC. PARAGUAÇU")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=HYPERLINK("https://www.leilaoonline.com.br/lote/detalhe/255366", "32294")</f>
      </c>
      <c r="B172" s="4" t="s">
        <f>=HYPERLINK("https://www.leilaoonline.com.br/lote/detalhe/255366", "EQUIPAMENTOS DE LABORATÓRIO (REFRATÔMETRO MODELO AO MARK II 10483 - AGITADOR DE SOLUÇÕES  AP56 - AGITADOR VORTEX AP-56/1 - ANALISADOR NIRFLEX SOLIDS - CENTRÍFUGA DE BANCADA MSEUK.) - FR315034/FR267387/FR197307/FR267382/FR173821.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=HYPERLINK("https://www.leilaoonline.com.br/lote/detalhe/255373", "32310")</f>
      </c>
      <c r="B173" s="4" t="s">
        <f>=HYPERLINK("https://www.leilaoonline.com.br/lote/detalhe/255373", "SUCATA DE MOVEIS E UTENSÍLIOS; APROX. 78 DISPENSERS  DIVERSOS; 31 CADEIRAS E 1 MACA ANTIGA. - S/FR. - LOC. DESTIVALE")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=HYPERLINK("https://www.leilaoonline.com.br/lote/detalhe/255374", "32314")</f>
      </c>
      <c r="B174" s="4" t="s">
        <f>=HYPERLINK("https://www.leilaoonline.com.br/lote/detalhe/255374", " SUCATA DE TRANSBORDO ANTONIOSI ATA 12000 12T; ANO 2012. - FR361430. - LOC. ZANIN (ARARAQUARA)")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=HYPERLINK("https://www.leilaoonline.com.br/lote/detalhe/255375", "32315")</f>
      </c>
      <c r="B175" s="4" t="s">
        <f>=HYPERLINK("https://www.leilaoonline.com.br/lote/detalhe/255375", " SUCATA DE TRANSBORDO ANTONIOSI ATA 12000 12T; ANO 2012. - FR361428. - LOC. ZANIN (ARARAQUARA)")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=HYPERLINK("https://www.leilaoonline.com.br/lote/detalhe/256361", "32319")</f>
      </c>
      <c r="B176" s="4" t="s">
        <f>=HYPERLINK("https://www.leilaoonline.com.br/lote/detalhe/256361", "SUCATA DE MOVEIS E UTENSÍLIOS DIVERSOS. - S/FR. - LOC. BARRA")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=HYPERLINK("https://www.leilaoonline.com.br/lote/detalhe/256303", "32633")</f>
      </c>
      <c r="B177" s="4" t="s">
        <f>=HYPERLINK("https://www.leilaoonline.com.br/lote/detalhe/256303", " CARROCERIA BAÚ. - FR483592. - LOC. LEME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=HYPERLINK("https://www.leilaoonline.com.br/lote/detalhe/256308", "32634")</f>
      </c>
      <c r="B178" s="4" t="s">
        <f>=HYPERLINK("https://www.leilaoonline.com.br/lote/detalhe/256308", " CARROCERIA BAÚ. - FR483593. - LOC. LEME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=HYPERLINK("https://www.leilaoonline.com.br/lote/detalhe/256075", "32932")</f>
      </c>
      <c r="B179" s="4" t="s">
        <f>=HYPERLINK("https://www.leilaoonline.com.br/lote/detalhe/256075", "HIDRO ROLL TURBOMAQ; ANO 2014. - FR20164. - LOC. SANTA CÂNDIDA")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=HYPERLINK("https://www.leilaoonline.com.br/lote/detalhe/256077", "33026")</f>
      </c>
      <c r="B180" s="4" t="s">
        <f>=HYPERLINK("https://www.leilaoonline.com.br/lote/detalhe/256077", "SILO. - SAI-LP-0008. - LOC. LAGOA DA PRATA")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=HYPERLINK("https://www.leilaoonline.com.br/lote/detalhe/256076", "33363")</f>
      </c>
      <c r="B181" s="4" t="s">
        <f>=HYPERLINK("https://www.leilaoonline.com.br/lote/detalhe/256076", "CULTIVADOR 2L CARDERROLI; ANO 2018. - FR140045. -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=HYPERLINK("https://www.leilaoonline.com.br/lote/detalhe/255345", "33373")</f>
      </c>
      <c r="B182" s="4" t="s">
        <f>=HYPERLINK("https://www.leilaoonline.com.br/lote/detalhe/255345", "CARRETINHA SERVIÇOS GERAIS; ANO 2011;  - FR57301. - LOC. BOM RETIRO")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=HYPERLINK("https://www.leilaoonline.com.br/lote/detalhe/255340", "33601")</f>
      </c>
      <c r="B183" s="4" t="s">
        <f>=HYPERLINK("https://www.leilaoonline.com.br/lote/detalhe/255340", "SEMI REBOQUE RANDON EQ CA; ANO 2008/2008; AZUL. - FR81979. - LOC. ZANIN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=HYPERLINK("https://www.leilaoonline.com.br/lote/detalhe/255722", "34000")</f>
      </c>
      <c r="B184" s="4" t="s">
        <f>=HYPERLINK("https://www.leilaoonline.com.br/lote/detalhe/255722", " APROX. 167 ITENS. - ROLAMENTOS; COMPONENTES DE VEDAÇÃO E FIXAÇÃO; PEÇAS SCANIA, M.BENZ E VALTRA; OUTROS, VEJA DESCRITIVO DE ITENS. - S/FR. - LOC. IPAUSSU")</f>
      </c>
      <c r="C184" s="4" t="inlineStr">
        <is>
          <t>Não vendido</t>
        </is>
      </c>
      <c r="D184" s="4" t="inlineStr">
        <is>
          <t>22</t>
        </is>
      </c>
      <c r="E184" s="5" t="inlineStr">
        <is>
          <t>2.600,00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=HYPERLINK("https://www.leilaoonline.com.br/lote/detalhe/255745", "34001")</f>
      </c>
      <c r="B185" s="4" t="s">
        <f>=HYPERLINK("https://www.leilaoonline.com.br/lote/detalhe/255745", "APROX. 198 ITENS. - COMPONENTES ELETRÔNICOS E VEDAÇÃO; TUBOS E CONEXÕES; PEÇAS CASE, SCANIA E M.BENZ; OUTROS, VEJA DESCRITIVO DE ITENS. - S/FR. - LOC. UNIVALEM")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=HYPERLINK("https://www.leilaoonline.com.br/lote/detalhe/255737", "34002")</f>
      </c>
      <c r="B186" s="4" t="s">
        <f>=HYPERLINK("https://www.leilaoonline.com.br/lote/detalhe/255737", "APROX. 194 ITENS. - ROLAMENTOS; COMPONENTES ELETRÔNICOS; PEÇAS CASE, SCANIA E JOHN DEERE; OUTROS, VEJA DESCRITIVO DE ITENS. - S/FR. - LOC. UNIVALEM")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=HYPERLINK("https://www.leilaoonline.com.br/lote/detalhe/255743", "34003")</f>
      </c>
      <c r="B187" s="4" t="s">
        <f>=HYPERLINK("https://www.leilaoonline.com.br/lote/detalhe/255743", "APROX. 1400 ITENS. - ROLAMENTOS; COMPONENTES DE MEDIÇÃO; FIXAÇÃO E VEDAÇÃO; PEÇAS SCANIA, M BENZ E JOHN DEERE; OUTROS, VEJA DESCRITIVO DE ITENS. - LOC. BARRA")</f>
      </c>
      <c r="C187" s="4" t="inlineStr">
        <is>
          <t>Não vendido</t>
        </is>
      </c>
      <c r="D187" s="4" t="inlineStr">
        <is>
          <t>18</t>
        </is>
      </c>
      <c r="E187" s="5" t="inlineStr">
        <is>
          <t>2.200,00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=HYPERLINK("https://www.leilaoonline.com.br/lote/detalhe/255728", "34004")</f>
      </c>
      <c r="B188" s="4" t="s">
        <f>=HYPERLINK("https://www.leilaoonline.com.br/lote/detalhe/255728", "APROX. 458 ITENS. - ROLAMENTOS; COMPONENTES DE VEDAÇÃO E FIXAÇÃO; PEÇAS CASE, SCANIA E M.BENZ; OUTROS, VEJA DESCRITIVO DE ITENS.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=HYPERLINK("https://www.leilaoonline.com.br/lote/detalhe/255738", "34005")</f>
      </c>
      <c r="B189" s="4" t="s">
        <f>=HYPERLINK("https://www.leilaoonline.com.br/lote/detalhe/255738", "APROX. 803 ITENS. - COMPONENTES DE VEDAÇÃO E ELETRONICOS; CONEXÕES; PEÇAS CASE, SCANIA, JOHN DEERE, VOLVO; OUTROS, VEJA DESCRITIVO DE ITENS. - S/FR. - LOC. BONFIM")</f>
      </c>
      <c r="C189" s="4" t="inlineStr">
        <is>
          <t>Não vendido</t>
        </is>
      </c>
      <c r="D189" s="4" t="inlineStr">
        <is>
          <t>6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=HYPERLINK("https://www.leilaoonline.com.br/lote/detalhe/255730", "34006")</f>
      </c>
      <c r="B190" s="4" t="s">
        <f>=HYPERLINK("https://www.leilaoonline.com.br/lote/detalhe/255730", "APROX. 400 ITENS. - COMPONENTES ELETRONICOS; PEÇAS JOHN DEERE, SCANIA, M.BENZ E MASSEY; OUTROS, VEJA DECRITIVO DE ITENS. - S/FR. - LOC. TAMOIO")</f>
      </c>
      <c r="C190" s="4" t="inlineStr">
        <is>
          <t>Não vendido</t>
        </is>
      </c>
      <c r="D190" s="4" t="inlineStr">
        <is>
          <t>22</t>
        </is>
      </c>
      <c r="E190" s="5" t="inlineStr">
        <is>
          <t>2.600,00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=HYPERLINK("https://www.leilaoonline.com.br/lote/detalhe/255725", "34007")</f>
      </c>
      <c r="B191" s="4" t="s">
        <f>=HYPERLINK("https://www.leilaoonline.com.br/lote/detalhe/255725", "APROX. 524 ITENS. - ROLAMENTOS; COMPONENTES DE FIXAÇÃO E VEDAÇÃO; PEÇAS SCANIA; OUTROS, VEJA DESCRITIVO DE ITENS. - S/FR.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=HYPERLINK("https://www.leilaoonline.com.br/lote/detalhe/255752", "34008")</f>
      </c>
      <c r="B192" s="4" t="s">
        <f>=HYPERLINK("https://www.leilaoonline.com.br/lote/detalhe/255752", " APROX. 1.468 ITENS. - COMPONENTES DE VEDAÇÃO E FIXAÇÃO; CONEXÕES E OUTROS, VEJA DESCRITIVO DE ITENS. - S/FR. - LOC. CAARAPO")</f>
      </c>
      <c r="C192" s="4" t="inlineStr">
        <is>
          <t>Não vendido</t>
        </is>
      </c>
      <c r="D192" s="4" t="inlineStr">
        <is>
          <t>4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=HYPERLINK("https://www.leilaoonline.com.br/lote/detalhe/255749", "34009")</f>
      </c>
      <c r="B193" s="4" t="s">
        <f>=HYPERLINK("https://www.leilaoonline.com.br/lote/detalhe/255749", " APROX. 2.774 MOLAS TURFLEX M130 333. - S/FR. - LOC. COSTA PINTO")</f>
      </c>
      <c r="C193" s="4" t="inlineStr">
        <is>
          <t>Não vendido</t>
        </is>
      </c>
      <c r="D193" s="4" t="inlineStr">
        <is>
          <t>28</t>
        </is>
      </c>
      <c r="E193" s="5" t="inlineStr">
        <is>
          <t>3.200,00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=HYPERLINK("https://www.leilaoonline.com.br/lote/detalhe/255740", "34010")</f>
      </c>
      <c r="B194" s="4" t="s">
        <f>=HYPERLINK("https://www.leilaoonline.com.br/lote/detalhe/255740", " APROX. 1.084 ITENS. - COMPONENTES DE VEDAÇÃO; PEÇAS SCANIA, JOHN DEERE, M. BENZ; OUTROS, VEJA DESCRITIVO DE ITENS. - S/FR. - LOC. COSTA PINTO")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=HYPERLINK("https://www.leilaoonline.com.br/lote/detalhe/255727", "34011")</f>
      </c>
      <c r="B195" s="4" t="s">
        <f>=HYPERLINK("https://www.leilaoonline.com.br/lote/detalhe/255727", " APROX. 1.707 COMPONENTES DE FIXAÇÃO SENDO REBITES ESC SEMI-TUB COBR POLID. - S/FR. - LOC. SÃO FRANCISCO")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=HYPERLINK("https://www.leilaoonline.com.br/lote/detalhe/255748", "34012")</f>
      </c>
      <c r="B196" s="4" t="s">
        <f>=HYPERLINK("https://www.leilaoonline.com.br/lote/detalhe/255748", "APROX. 1.559 ITENS. - PEÇAS JOHN DEERE, VOLVO, SCANIA, CASE; COMPONENTES DE VEDAÇÃO, FIXAÇÃO; OUTROS, VEJA DESCRITIVO DE ITENS. - S/FR. - LOC. SÃO FRANCISCO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=HYPERLINK("https://www.leilaoonline.com.br/lote/detalhe/255736", "34013")</f>
      </c>
      <c r="B197" s="4" t="s">
        <f>=HYPERLINK("https://www.leilaoonline.com.br/lote/detalhe/255736", "APROX. 106 ITENS. -  ROLAMENTOS; COMPONENTES ELETRONICOS, VEDAÇÃO E FIXAÇÃO; OUTROS, VEJA DESCRITIVO DE ITENS. - S/FR. - LOC. DIAMANTE")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=HYPERLINK("https://www.leilaoonline.com.br/lote/detalhe/255733", "34014")</f>
      </c>
      <c r="B198" s="4" t="s">
        <f>=HYPERLINK("https://www.leilaoonline.com.br/lote/detalhe/255733", "APROX. 99 ITENS. - ROLAMENTOS; PEÇAS M.BENZ, SCANIA, COMPONENTES DE FIXAÇÃO; OUTROS, VEJA DESCRITIVO DE ITENS. - S/FR. - LOC. SERRA")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=HYPERLINK("https://www.leilaoonline.com.br/lote/detalhe/255742", "34015")</f>
      </c>
      <c r="B199" s="4" t="s">
        <f>=HYPERLINK("https://www.leilaoonline.com.br/lote/detalhe/255742", "APROX. 333 ITENS. - PEÇAS CASE, JOHN DEERE, M. BENZ; COMPONENTES DE VEDAÇÃO E FIXAÇÃO; OUTROS, VEJA DESCRITIVO DE ITENS. - S/FR. - LOC. RAFARD")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=HYPERLINK("https://www.leilaoonline.com.br/lote/detalhe/255731", "34016")</f>
      </c>
      <c r="B200" s="4" t="s">
        <f>=HYPERLINK("https://www.leilaoonline.com.br/lote/detalhe/255731", "APROX. 275 ITENS. - ROLAMENTOS; PEÇAS CASE, JOHN DEERE, SCANIA, M. BENZ; OUTROS, VEJA DESCRITIVO DE ITENS. - S/FR. - LOC.JUNQUEIRA")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=HYPERLINK("https://www.leilaoonline.com.br/lote/detalhe/255751", "34017")</f>
      </c>
      <c r="B201" s="4" t="s">
        <f>=HYPERLINK("https://www.leilaoonline.com.br/lote/detalhe/255751", " APROX. 75 ITENS. - PEÇAS MASSEY, VALTRA, JOHN DEERE, CASE, SCANIA, SCANIA, M. BENZ E VOLVO; OUTROS, VEJA DESCRITIVO DE ITENS. - S/FR. - LOC. MUNDIAL")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=HYPERLINK("https://www.leilaoonline.com.br/lote/detalhe/255724", "34018")</f>
      </c>
      <c r="B202" s="4" t="s">
        <f>=HYPERLINK("https://www.leilaoonline.com.br/lote/detalhe/255724", "APROX. 27 ITENS. - PEÇAS SCANIA; OUTROS, VEJA DESCRITIVO DE ITENS. - S/FR. - LOC. SANTA CÂNDIDA")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=HYPERLINK("https://www.leilaoonline.com.br/lote/detalhe/255732", "34019")</f>
      </c>
      <c r="B203" s="4" t="s">
        <f>=HYPERLINK("https://www.leilaoonline.com.br/lote/detalhe/255732", "APROX. 61 ITENS. - MOTOREDUTOR; PEÇAS CATERPILLAR; ROLAMENTOS; CONEXÕES; COMPONENTES DE VEDAÇÃO; OUTROS, VEJA DESCRITIVO DE ITENS. - S/FR. - LOC. PARAÍSO")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=HYPERLINK("https://www.leilaoonline.com.br/lote/detalhe/255729", "34020")</f>
      </c>
      <c r="B204" s="4" t="s">
        <f>=HYPERLINK("https://www.leilaoonline.com.br/lote/detalhe/255729", "APROX. 1.821 ITENS. - ROLAMENTOS; COMPONENTES ELETRONICOS, VEDAÇÃO, FIXAÇÃO; PEÇAS JOHN DEERE, CASE, SCANIA; OUTROS, VEJA DESCRITIVO DE ITENS. - S/FR. - LOC.  PASSATEMPO")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=HYPERLINK("https://www.leilaoonline.com.br/lote/detalhe/255720", "34021")</f>
      </c>
      <c r="B205" s="4" t="s">
        <f>=HYPERLINK("https://www.leilaoonline.com.br/lote/detalhe/255720", "APROX. 1.982 ITENS. - ROLAMENTOS; COMPONENTES ELETRONICOS, FIXAÇÃO; OUTROS, VEJA DESRITIVO DE ITENS. - S/FR. - LOC. PASSATEMPO")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=HYPERLINK("https://www.leilaoonline.com.br/lote/detalhe/255747", "34022")</f>
      </c>
      <c r="B206" s="4" t="s">
        <f>=HYPERLINK("https://www.leilaoonline.com.br/lote/detalhe/255747", "APROX. 2.168 ITENS. - COMPONENTES DE VEDAÇÃO, FIXAÇÃO; CONEXÕES; ROLAMENTOS; OUTROS, VEJA DESCRITIVO DE ITENS. - S/FR.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=HYPERLINK("https://www.leilaoonline.com.br/lote/detalhe/255744", "34023")</f>
      </c>
      <c r="B207" s="4" t="s">
        <f>=HYPERLINK("https://www.leilaoonline.com.br/lote/detalhe/255744", "9 ITENS. - PRE-PURIFICADORES CASE; REATOR; CORPO FIXESGUICHO SOLID LAT ENG RAP 1 1 2POL E OUTROS, VEJA DESCRITIVO DE ITENS. - S/FR. - LOC. LAGOA DA PRATA")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=HYPERLINK("https://www.leilaoonline.com.br/lote/detalhe/255721", "34024")</f>
      </c>
      <c r="B208" s="4" t="s">
        <f>=HYPERLINK("https://www.leilaoonline.com.br/lote/detalhe/255721", " APROX. 261 ITENS. - TUBOS MET; COMPONENTES DE FIXAÇÃO; ROLAMENTO; PEÇAS CASE; OUTROS, VEJA DESRITIVO DE ITENS. - S/FR. - LOC. LEME")</f>
      </c>
      <c r="C208" s="4" t="inlineStr">
        <is>
          <t>Não vendido</t>
        </is>
      </c>
      <c r="D208" s="4" t="inlineStr">
        <is>
          <t>37</t>
        </is>
      </c>
      <c r="E208" s="5" t="inlineStr">
        <is>
          <t>4.100,00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=HYPERLINK("https://www.leilaoonline.com.br/lote/detalhe/255746", "34025")</f>
      </c>
      <c r="B209" s="4" t="s">
        <f>=HYPERLINK("https://www.leilaoonline.com.br/lote/detalhe/255746", "APROX. 1.468 ITENS. - PEÇAS JOHN DEERE, CASE, SCANIA; OUTROS, VEJA DESCRITIVO DE ITENS. - S/FR. - LOC. RIO BRILHANTE")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=HYPERLINK("https://www.leilaoonline.com.br/lote/detalhe/255739", "34026")</f>
      </c>
      <c r="B210" s="4" t="s">
        <f>=HYPERLINK("https://www.leilaoonline.com.br/lote/detalhe/255739", " APROX. 226 ITENS. - PEÇAS JOHN DEERE, SCANIA, CASE, VALTRA; OUTROS, VEJA DESCRITIVO DE ITENS. - S/FR. - LOC. SANTA ELISA")</f>
      </c>
      <c r="C210" s="4" t="inlineStr">
        <is>
          <t>Não vendido</t>
        </is>
      </c>
      <c r="D210" s="4" t="inlineStr">
        <is>
          <t>28</t>
        </is>
      </c>
      <c r="E210" s="5" t="inlineStr">
        <is>
          <t>3.200,00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=HYPERLINK("https://www.leilaoonline.com.br/lote/detalhe/255719", "34027")</f>
      </c>
      <c r="B211" s="4" t="s">
        <f>=HYPERLINK("https://www.leilaoonline.com.br/lote/detalhe/255719", "APROX. 412 ITENS. - PEÇAS JOHN DEERE, VALTRA, SCANIA, CASE; OUTROS, VEJA DESCRITIVO DE ITENS. - S/FR. - LOC. VALE DO ROSÁRIO")</f>
      </c>
      <c r="C211" s="4" t="inlineStr">
        <is>
          <t>Não vendido</t>
        </is>
      </c>
      <c r="D211" s="4" t="inlineStr">
        <is>
          <t>5</t>
        </is>
      </c>
      <c r="E211" s="5" t="inlineStr">
        <is>
          <t>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=HYPERLINK("https://www.leilaoonline.com.br/lote/detalhe/255734", "34028")</f>
      </c>
      <c r="B212" s="4" t="s">
        <f>=HYPERLINK("https://www.leilaoonline.com.br/lote/detalhe/255734", "APROX. 147 ITENS. - COMPONENTES ELETRONICOS, VEDAÇÃO; PEÇAS SCANIA; OUTROS, VEJA DESCRITIVO DE ITENS. - LOC. CONTINENTAL")</f>
      </c>
      <c r="C212" s="4" t="inlineStr">
        <is>
          <t>Não vendido</t>
        </is>
      </c>
      <c r="D212" s="4" t="inlineStr">
        <is>
          <t>34</t>
        </is>
      </c>
      <c r="E212" s="5" t="inlineStr">
        <is>
          <t>3.800,00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=HYPERLINK("https://www.leilaoonline.com.br/lote/detalhe/255735", "34029")</f>
      </c>
      <c r="B213" s="4" t="s">
        <f>=HYPERLINK("https://www.leilaoonline.com.br/lote/detalhe/255735", "APROX. 2.624 ITENS. - COMPONENTES DE FIXAÇÃO, VEDAÇÃO; PEÇAS JOHN DEERE, SCANIA; OUTROS, VEJA DESCRITIVO DE ITENS. - S/FR. - LOC. MB")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=HYPERLINK("https://www.leilaoonline.com.br/lote/detalhe/255741", "34030")</f>
      </c>
      <c r="B214" s="4" t="s">
        <f>=HYPERLINK("https://www.leilaoonline.com.br/lote/detalhe/255741", "APROX. 1.154 ITENS. - COMPONENTES FIXAÇÃO, ELETRICOS; MOLAS; ROLAMENTOS; OUTROS, VEJA DESCRITIVO DE ITENS. - S/FR. - LOC. ARARAQUARA (ZANIN)")</f>
      </c>
      <c r="C214" s="4" t="inlineStr">
        <is>
          <t>Não vendido</t>
        </is>
      </c>
      <c r="D214" s="4" t="inlineStr">
        <is>
          <t>27</t>
        </is>
      </c>
      <c r="E214" s="5" t="inlineStr">
        <is>
          <t>3.100,00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=HYPERLINK("https://www.leilaoonline.com.br/lote/detalhe/255750", "34031")</f>
      </c>
      <c r="B215" s="4" t="s">
        <f>=HYPERLINK("https://www.leilaoonline.com.br/lote/detalhe/255750", "APROX. 1.077 ITENS. - COMPONENTES FIXAÇÃO, ELETRONICOS; CONEXÕES; PEÇAS MASSEY, SCANIA; OUTROS, VEJA DESCRITIVO DE ITENS. - S/FR. - JATAÍ")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=HYPERLINK("https://www.leilaoonline.com.br/lote/detalhe/255723", "34032")</f>
      </c>
      <c r="B216" s="4" t="s">
        <f>=HYPERLINK("https://www.leilaoonline.com.br/lote/detalhe/255723", "APROX. 1.647 ITENS. - COMPONENTES DE VEDAÇÃO, FIXAÇÃO; ROLAMENTOS; PEÇAS MECANICAS; OUTROS, VEJA DESCRITIVO DE ITENS. - S/FR. - LOC. TARUMÃ")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1.400,00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=HYPERLINK("https://www.leilaoonline.com.br/lote/detalhe/255726", "34033")</f>
      </c>
      <c r="B217" s="4" t="s">
        <f>=HYPERLINK("https://www.leilaoonline.com.br/lote/detalhe/255726", " APROX. 95.000 FRASCOS 500ML 68MM 2,4CM S TAMP BOC ROSC / TAMPAS P FR PP NAT CIRC S LOG. - S/FR. - LOC. BOM RETIRO")</f>
      </c>
      <c r="C217" s="4" t="inlineStr">
        <is>
          <t>Não vendido</t>
        </is>
      </c>
      <c r="D217" s="4" t="inlineStr">
        <is>
          <t>51</t>
        </is>
      </c>
      <c r="E217" s="5" t="inlineStr">
        <is>
          <t>9.300,00</t>
        </is>
      </c>
      <c r="F2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2026-04-30T01:38:51.00Z</dcterms:created>
  <dc:creator>Tellks Tecnologia</dc:creator>
  <cp:revision>0</cp:revision>
</cp:coreProperties>
</file>