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MMC ASX • CR-V EXL 11 • Prisma 15 • Voyage GL • Fit 15 • Chev. S10 13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=HYPERLINK("https://www.leilaoonline.com.br/lote/detalhe/279267", "003")</f>
      </c>
      <c r="B11" s="4" t="s">
        <f>=HYPERLINK("https://www.leilaoonline.com.br/lote/detalhe/279267", "veja o vídeo!! FORD/PAMPA 1.8 L; 1994/1994; AZUL; ALCOOL - FUNCIONANDO")</f>
      </c>
      <c r="C11" s="4" t="inlineStr">
        <is>
          <t>Não vendido</t>
        </is>
      </c>
      <c r="D11" s="4" t="inlineStr">
        <is>
          <t>29</t>
        </is>
      </c>
      <c r="E11" s="5" t="inlineStr">
        <is>
          <t>19.750,00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=HYPERLINK("https://www.leilaoonline.com.br/lote/detalhe/279224", "005")</f>
      </c>
      <c r="B12" s="4" t="s">
        <f>=HYPERLINK("https://www.leilaoonline.com.br/lote/detalhe/279224", "veja o vídeo!! GM/CELTA 3 PORTAS; 2004/2004; PRATA; GASOLINA - FUNCIONANDO")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9.000,00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=HYPERLINK("https://www.leilaoonline.com.br/lote/detalhe/279265", "007")</f>
      </c>
      <c r="B13" s="4" t="s">
        <f>=HYPERLINK("https://www.leilaoonline.com.br/lote/detalhe/279265", "veja o vídeo!! I/NISSAN MARCH 16S FLEX; 2012/2013; BRANCA; ALCO./GASOL. - FUNCIONANDO - IPVA 2025 OK")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17.000,00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=HYPERLINK("https://www.leilaoonline.com.br/lote/detalhe/278778", "010")</f>
      </c>
      <c r="B14" s="4" t="s">
        <f>=HYPERLINK("https://www.leilaoonline.com.br/lote/detalhe/278778", "veja o vídeo!! MMC/TRITON SPORT HPE S; 2021/2022; AZUL; DIESEL - FUNC.- IPVA 2025 OK - FIPE APROX.: R$ 201.326,00")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110.000,00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=HYPERLINK("https://www.leilaoonline.com.br/lote/detalhe/279904", "013")</f>
      </c>
      <c r="B15" s="4" t="s">
        <f>=HYPERLINK("https://www.leilaoonline.com.br/lote/detalhe/279904", "veja o vídeo!! I/KIA PICANTO EX3 1.0L; 2010/2010; PRATA; GASOLINA - FUNCIONANDO - IPVA 2025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=HYPERLINK("https://www.leilaoonline.com.br/lote/detalhe/278800", "015")</f>
      </c>
      <c r="B16" s="4" t="s">
        <f>=HYPERLINK("https://www.leilaoonline.com.br/lote/detalhe/278800", "FIAT/PALIO ELX FLEX; 2006/2007; CINZA; ALCO./GASOL. - FUNCIONANDO")</f>
      </c>
      <c r="C16" s="4" t="inlineStr">
        <is>
          <t>Não vendido</t>
        </is>
      </c>
      <c r="D16" s="4" t="inlineStr">
        <is>
          <t>27</t>
        </is>
      </c>
      <c r="E16" s="5" t="inlineStr">
        <is>
          <t>13.250,00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=HYPERLINK("https://www.leilaoonline.com.br/lote/detalhe/279264", "017")</f>
      </c>
      <c r="B17" s="4" t="s">
        <f>=HYPERLINK("https://www.leilaoonline.com.br/lote/detalhe/279264", "veja o vídeo!! RENAULT/SANDERO STEPWAY; 2009/2010; CINZA; ALCO./GASOL. - FUNCIONANDO - IPVA 2025 OK")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=HYPERLINK("https://www.leilaoonline.com.br/lote/detalhe/278792", "020")</f>
      </c>
      <c r="B18" s="4" t="s">
        <f>=HYPERLINK("https://www.leilaoonline.com.br/lote/detalhe/278792", "RENAULT DUSTER EXP 1.6 SCE; ANO 2018/2019; ALCO./GASOL. - FUNCIONANDO")</f>
      </c>
      <c r="C18" s="4" t="inlineStr">
        <is>
          <t>Não vendido</t>
        </is>
      </c>
      <c r="D18" s="4" t="inlineStr">
        <is>
          <t>11</t>
        </is>
      </c>
      <c r="E18" s="5" t="inlineStr">
        <is>
          <t>40.000,00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=HYPERLINK("https://www.leilaoonline.com.br/lote/detalhe/279902", "023")</f>
      </c>
      <c r="B19" s="4" t="s">
        <f>=HYPERLINK("https://www.leilaoonline.com.br/lote/detalhe/279902", "TOYOTA HILUX SW4 SRV 4X4; 2008/2008; COR PRETA; DIESEL - FUNCIONANDO - IPVA 2025 OK")</f>
      </c>
      <c r="C19" s="4" t="inlineStr">
        <is>
          <t>Não vendido</t>
        </is>
      </c>
      <c r="D19" s="4" t="inlineStr">
        <is>
          <t>27</t>
        </is>
      </c>
      <c r="E19" s="5" t="inlineStr">
        <is>
          <t>70.000,00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=HYPERLINK("https://www.leilaoonline.com.br/lote/detalhe/278796", "025")</f>
      </c>
      <c r="B20" s="4" t="s">
        <f>=HYPERLINK("https://www.leilaoonline.com.br/lote/detalhe/278796", "veja o vídeo!! I/PEUGEOT 207HB XR S; 2010/2011; BRANCA; ALCO./GASOL. - FUNCIONANDO")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9.250,00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=HYPERLINK("https://www.leilaoonline.com.br/lote/detalhe/279249", "027")</f>
      </c>
      <c r="B21" s="4" t="s">
        <f>=HYPERLINK("https://www.leilaoonline.com.br/lote/detalhe/279249", "veja o vídeo!! GM/CELTA 2P SPIRIT; 2006/2007; PRETA; ALCO./GASOL. - FUNCIONANDO")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=HYPERLINK("https://www.leilaoonline.com.br/lote/detalhe/278790", "030")</f>
      </c>
      <c r="B22" s="4" t="s">
        <f>=HYPERLINK("https://www.leilaoonline.com.br/lote/detalhe/278790", "veja o vídeo!! HONDA/CITY EX CVT; 2019/2019; BRANCA; GASOL./ALCO./GNV - FUNCIONANDO - IPVA 2025 OK")</f>
      </c>
      <c r="C22" s="4" t="inlineStr">
        <is>
          <t>Não vendido</t>
        </is>
      </c>
      <c r="D22" s="4" t="inlineStr">
        <is>
          <t>51</t>
        </is>
      </c>
      <c r="E22" s="5" t="inlineStr">
        <is>
          <t>52.500,00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=HYPERLINK("https://www.leilaoonline.com.br/lote/detalhe/279891", "033")</f>
      </c>
      <c r="B23" s="4" t="s">
        <f>=HYPERLINK("https://www.leilaoonline.com.br/lote/detalhe/279891", "FORD/KA FLEX; 2010/2011; VERMELHA; ALCO./GASOL. - FUNCIONANDO")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=HYPERLINK("https://www.leilaoonline.com.br/lote/detalhe/278791", "035")</f>
      </c>
      <c r="B24" s="4" t="s">
        <f>=HYPERLINK("https://www.leilaoonline.com.br/lote/detalhe/278791", "veja o vídeo!! CHEV/ONIX 10MT LT2; 2023/2024; PRETA; ALCO./GASOL. - FUNCIONANDO - IPVA 2025 OK")</f>
      </c>
      <c r="C24" s="4" t="inlineStr">
        <is>
          <t>Vendido</t>
        </is>
      </c>
      <c r="D24" s="4" t="inlineStr">
        <is>
          <t>27</t>
        </is>
      </c>
      <c r="E24" s="5" t="inlineStr">
        <is>
          <t>61.250,00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=HYPERLINK("https://www.leilaoonline.com.br/lote/detalhe/279901", "037")</f>
      </c>
      <c r="B25" s="4" t="s">
        <f>=HYPERLINK("https://www.leilaoonline.com.br/lote/detalhe/279901", "CAMINHONETE CHEVROLET S10 LS; ANO 2018/2019; 4X4 CD; COR PRATA; COMB. DIESEL - FUNCIONANDO")</f>
      </c>
      <c r="C25" s="4" t="inlineStr">
        <is>
          <t>Não vendido</t>
        </is>
      </c>
      <c r="D25" s="4" t="inlineStr">
        <is>
          <t>20</t>
        </is>
      </c>
      <c r="E25" s="5" t="inlineStr">
        <is>
          <t>49.500,00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=HYPERLINK("https://www.leilaoonline.com.br/lote/detalhe/278797", "040")</f>
      </c>
      <c r="B26" s="4" t="s">
        <f>=HYPERLINK("https://www.leilaoonline.com.br/lote/detalhe/278797", "veja o vídeo!! KIA/SPORTAGE; 2013/2014; BRANCA; ALCO./GASOL. - FUNCIONANDO - IPVA 2025 OK")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31.250,00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=HYPERLINK("https://www.leilaoonline.com.br/lote/detalhe/278794", "045")</f>
      </c>
      <c r="B27" s="4" t="s">
        <f>=HYPERLINK("https://www.leilaoonline.com.br/lote/detalhe/278794", "veja o vídeo!! I/HYUNDAI TUCSON GL 20L; 2008/2009; PRETA; GASOLINA - FUNCIONANDO")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16.000,00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=HYPERLINK("https://www.leilaoonline.com.br/lote/detalhe/278782", "050")</f>
      </c>
      <c r="B28" s="4" t="s">
        <f>=HYPERLINK("https://www.leilaoonline.com.br/lote/detalhe/278782", "veja o vídeo!! I/VW PASSAT TURBO; 2003/2004; CINZA; GASOLINA - FUNCIONANDO")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9.500,00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=HYPERLINK("https://www.leilaoonline.com.br/lote/detalhe/278795", "055")</f>
      </c>
      <c r="B29" s="4" t="s">
        <f>=HYPERLINK("https://www.leilaoonline.com.br/lote/detalhe/278795", "veja o vídeo!! I/HONDA CR-V EXL; 2011/2011; PRETA; ALCO./GASOL. - FUNCIONANDO 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47.500,00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=HYPERLINK("https://www.leilaoonline.com.br/lote/detalhe/278799", "060")</f>
      </c>
      <c r="B30" s="4" t="s">
        <f>=HYPERLINK("https://www.leilaoonline.com.br/lote/detalhe/278799", "veja o vídeo!! VW/SANTANA 2000 MI; 1998/1999; CINZA; GASOLINA - FUNCIONANDO")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7.000,00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=HYPERLINK("https://www.leilaoonline.com.br/lote/detalhe/279899", "063")</f>
      </c>
      <c r="B31" s="4" t="s">
        <f>=HYPERLINK("https://www.leilaoonline.com.br/lote/detalhe/279899", "CAMINHONETE CHEVROLET S10 LS; ANO 2018/2019; 4X4 CD; COR PRATA; COMB. DIESEL - FUNCIONANDO")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41.500,00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=HYPERLINK("https://www.leilaoonline.com.br/lote/detalhe/278784", "065")</f>
      </c>
      <c r="B32" s="4" t="s">
        <f>=HYPERLINK("https://www.leilaoonline.com.br/lote/detalhe/278784", "veja o vídeo!! CHEV/SPIN 1.8L MT LT; 2017/2018; BRANCA; ALCO./GASOL. - FUNCIONANDO")</f>
      </c>
      <c r="C32" s="4" t="inlineStr">
        <is>
          <t>Não vendido</t>
        </is>
      </c>
      <c r="D32" s="4" t="inlineStr">
        <is>
          <t>34</t>
        </is>
      </c>
      <c r="E32" s="5" t="inlineStr">
        <is>
          <t>33.500,00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=HYPERLINK("https://www.leilaoonline.com.br/lote/detalhe/278798", "075")</f>
      </c>
      <c r="B33" s="4" t="s">
        <f>=HYPERLINK("https://www.leilaoonline.com.br/lote/detalhe/278798", "I/DODGE JOURNEY SXT; 2010/2010; PRATA; GASOLINA - NÃO FUNCIONA")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=HYPERLINK("https://www.leilaoonline.com.br/lote/detalhe/278781", "080")</f>
      </c>
      <c r="B34" s="4" t="s">
        <f>=HYPERLINK("https://www.leilaoonline.com.br/lote/detalhe/278781", "veja o vídeo!! FIAT/TORO FREEDOM AT6; 2019/2020; BRANCA; ALCO./GASOL. - FUNCIONANDO")</f>
      </c>
      <c r="C34" s="4" t="inlineStr">
        <is>
          <t>Não vendido</t>
        </is>
      </c>
      <c r="D34" s="4" t="inlineStr">
        <is>
          <t>34</t>
        </is>
      </c>
      <c r="E34" s="5" t="inlineStr">
        <is>
          <t>66.250,00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=HYPERLINK("https://www.leilaoonline.com.br/lote/detalhe/278773", "085")</f>
      </c>
      <c r="B35" s="4" t="s">
        <f>=HYPERLINK("https://www.leilaoonline.com.br/lote/detalhe/278773", "veja o vídeo!! MMC/ASX 2.0 AWD CVT; 2016/2016; BRANCA; GASOLINA - FUNCIONANDO")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28.750,00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=HYPERLINK("https://www.leilaoonline.com.br/lote/detalhe/278766", "090")</f>
      </c>
      <c r="B36" s="4" t="s">
        <f>=HYPERLINK("https://www.leilaoonline.com.br/lote/detalhe/278766", "veja o vídeo!! VW/NOVO GOL TL MCV; 2016/2017; BRANCA; ALCO./GASOL. - FUNCIONANDO - IPVA 2025 OK")</f>
      </c>
      <c r="C36" s="4" t="inlineStr">
        <is>
          <t>Não vendido</t>
        </is>
      </c>
      <c r="D36" s="4" t="inlineStr">
        <is>
          <t>22</t>
        </is>
      </c>
      <c r="E36" s="5" t="inlineStr">
        <is>
          <t>16.500,00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=HYPERLINK("https://www.leilaoonline.com.br/lote/detalhe/278779", "095")</f>
      </c>
      <c r="B37" s="4" t="s">
        <f>=HYPERLINK("https://www.leilaoonline.com.br/lote/detalhe/278779", "veja o vídeo!! CHEV/ONIX PLUS 10TAT PR2; 2022/2023; BRANCA; ALCO./GASOL. - IPVA 2025 OK")</f>
      </c>
      <c r="C37" s="4" t="inlineStr">
        <is>
          <t>Não vendido</t>
        </is>
      </c>
      <c r="D37" s="4" t="inlineStr">
        <is>
          <t>22</t>
        </is>
      </c>
      <c r="E37" s="5" t="inlineStr">
        <is>
          <t>53.750,00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=HYPERLINK("https://www.leilaoonline.com.br/lote/detalhe/278776", "105")</f>
      </c>
      <c r="B38" s="4" t="s">
        <f>=HYPERLINK("https://www.leilaoonline.com.br/lote/detalhe/278776", "veja o vídeo!! DAFRA/CITYCOM 300I; 2014/2015; PRETA; GASOLINA - FUNCIONANDO")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=HYPERLINK("https://www.leilaoonline.com.br/lote/detalhe/278768", "110")</f>
      </c>
      <c r="B39" s="4" t="s">
        <f>=HYPERLINK("https://www.leilaoonline.com.br/lote/detalhe/278768", "veja o vídeo!! GM/OMEGA GLS; 1994/1994; PRETA; ALCOOL - FUNCIONANDO - LEGALIZADO")</f>
      </c>
      <c r="C39" s="4" t="inlineStr">
        <is>
          <t>Não vendido</t>
        </is>
      </c>
      <c r="D39" s="4" t="inlineStr">
        <is>
          <t>10</t>
        </is>
      </c>
      <c r="E39" s="5" t="inlineStr">
        <is>
          <t>14.000,00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=HYPERLINK("https://www.leilaoonline.com.br/lote/detalhe/278772", "115")</f>
      </c>
      <c r="B40" s="4" t="s">
        <f>=HYPERLINK("https://www.leilaoonline.com.br/lote/detalhe/278772", "VW/VOYAGE GL; 1990/1990; BEGE; GASOLINA - FUNCIONANDO")</f>
      </c>
      <c r="C40" s="4" t="inlineStr">
        <is>
          <t>Não vendido</t>
        </is>
      </c>
      <c r="D40" s="4" t="inlineStr">
        <is>
          <t>9</t>
        </is>
      </c>
      <c r="E40" s="5" t="inlineStr">
        <is>
          <t>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=HYPERLINK("https://www.leilaoonline.com.br/lote/detalhe/278767", "120")</f>
      </c>
      <c r="B41" s="4" t="s">
        <f>=HYPERLINK("https://www.leilaoonline.com.br/lote/detalhe/278767", "veja o vídeo!! RENAULT/DUSTER ICO16 CVT; 2020/2021; BRANCA; ALCO./GASOL. - FUNCIONANDO - FIPE: R$ 87.764,00")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56.250,00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=HYPERLINK("https://www.leilaoonline.com.br/lote/detalhe/278777", "125")</f>
      </c>
      <c r="B42" s="4" t="s">
        <f>=HYPERLINK("https://www.leilaoonline.com.br/lote/detalhe/278777", "veja o vídeo!! I/HONDA CR-V EXL; 2008/2008; PRATA; GASOLINA - FUNCIONANDO - IPVA 2025 OK")</f>
      </c>
      <c r="C42" s="4" t="inlineStr">
        <is>
          <t>Não vendido</t>
        </is>
      </c>
      <c r="D42" s="4" t="inlineStr">
        <is>
          <t>7</t>
        </is>
      </c>
      <c r="E42" s="5" t="inlineStr">
        <is>
          <t>22.000,00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=HYPERLINK("https://www.leilaoonline.com.br/lote/detalhe/278771", "130")</f>
      </c>
      <c r="B43" s="4" t="s">
        <f>=HYPERLINK("https://www.leilaoonline.com.br/lote/detalhe/278771", "veja o vídeo!! CHEV/PRISMA 1.0MT LT; 2014/2015; VERMELHA; ALCO./GASOL. - FUNCIONANDO")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=HYPERLINK("https://www.leilaoonline.com.br/lote/detalhe/278761", "135")</f>
      </c>
      <c r="B44" s="4" t="s">
        <f>=HYPERLINK("https://www.leilaoonline.com.br/lote/detalhe/278761", "veja o vídeo!! I/AUDI RS4 AVANT 4.2FSI; 2014/2015; VERMELHA; GASOLINA - FUNC. - IPVA 2025 OK - FIPE APROX.: R$ 362.069,00")</f>
      </c>
      <c r="C44" s="4" t="inlineStr">
        <is>
          <t>Não vendido</t>
        </is>
      </c>
      <c r="D44" s="4" t="inlineStr">
        <is>
          <t>52</t>
        </is>
      </c>
      <c r="E44" s="5" t="inlineStr">
        <is>
          <t>110.000,00</t>
        </is>
      </c>
      <c r="F44" s="4" t="inlineStr">
        <is>
          <t>2500.00</t>
        </is>
      </c>
    </row>
    <row collapsed="false" customFormat="false" customHeight="false" hidden="false" ht="12.1" outlineLevel="0" r="45">
      <c r="A45" s="5" t="s">
        <f>=HYPERLINK("https://www.leilaoonline.com.br/lote/detalhe/278774", "140")</f>
      </c>
      <c r="B45" s="4" t="s">
        <f>=HYPERLINK("https://www.leilaoonline.com.br/lote/detalhe/278774", "veja o vídeo!! HONDA/FIT LX CVT; 2014/2015; PRATA; ALCO./GASOL. - FUNCIONANDO - IPVA 2025 OK")</f>
      </c>
      <c r="C45" s="4" t="inlineStr">
        <is>
          <t>Não vendido</t>
        </is>
      </c>
      <c r="D45" s="4" t="inlineStr">
        <is>
          <t>18</t>
        </is>
      </c>
      <c r="E45" s="5" t="inlineStr">
        <is>
          <t>27.500,00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=HYPERLINK("https://www.leilaoonline.com.br/lote/detalhe/278785", "145")</f>
      </c>
      <c r="B46" s="4" t="s">
        <f>=HYPERLINK("https://www.leilaoonline.com.br/lote/detalhe/278785", "CHEVROLET SPIN LS; 2021/2021; PRATA; ALCO./GASOL. - FUNCIONANDO - IPVA 2025 OK")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=HYPERLINK("https://www.leilaoonline.com.br/lote/detalhe/278763", "150")</f>
      </c>
      <c r="B47" s="4" t="s">
        <f>=HYPERLINK("https://www.leilaoonline.com.br/lote/detalhe/278763", "veja o vídeo!! I/TOYOTA HILUX CD4X4 SRV; 2010/2010; PRATA; DIESEL - FUNCIONANDO")</f>
      </c>
      <c r="C47" s="4" t="inlineStr">
        <is>
          <t>Não vendido</t>
        </is>
      </c>
      <c r="D47" s="4" t="inlineStr">
        <is>
          <t>20</t>
        </is>
      </c>
      <c r="E47" s="5" t="inlineStr">
        <is>
          <t>56.250,00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=HYPERLINK("https://www.leilaoonline.com.br/lote/detalhe/278788", "155")</f>
      </c>
      <c r="B48" s="4" t="s">
        <f>=HYPERLINK("https://www.leilaoonline.com.br/lote/detalhe/278788", "HYUNDAI/HB20S 1.6A PREM; 2014/2014; PRETA; ALCO./GASOL. - NÃO FUNCIONA")</f>
      </c>
      <c r="C48" s="4" t="inlineStr">
        <is>
          <t>Não vendido</t>
        </is>
      </c>
      <c r="D48" s="4" t="inlineStr">
        <is>
          <t>14</t>
        </is>
      </c>
      <c r="E48" s="5" t="inlineStr">
        <is>
          <t>16.500,00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=HYPERLINK("https://www.leilaoonline.com.br/lote/detalhe/278783", "160")</f>
      </c>
      <c r="B49" s="4" t="s">
        <f>=HYPERLINK("https://www.leilaoonline.com.br/lote/detalhe/278783", "veja o vídeo!! CHEVROLET/ONIX 1.0MT LT; 2014/2015; BRANCA; ALCO./GASOL. - FUNCIONANDO")</f>
      </c>
      <c r="C49" s="4" t="inlineStr">
        <is>
          <t>Não vendido</t>
        </is>
      </c>
      <c r="D49" s="4" t="inlineStr">
        <is>
          <t>11</t>
        </is>
      </c>
      <c r="E49" s="5" t="inlineStr">
        <is>
          <t>15.000,00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=HYPERLINK("https://www.leilaoonline.com.br/lote/detalhe/278775", "165")</f>
      </c>
      <c r="B50" s="4" t="s">
        <f>=HYPERLINK("https://www.leilaoonline.com.br/lote/detalhe/278775", "HONDA/CITY EXL CVT; 2015/2015; BRANCA; ALCO./GASOL. - FUNCIONANDO")</f>
      </c>
      <c r="C50" s="4" t="inlineStr">
        <is>
          <t>Vendido</t>
        </is>
      </c>
      <c r="D50" s="4" t="inlineStr">
        <is>
          <t>32</t>
        </is>
      </c>
      <c r="E50" s="5" t="inlineStr">
        <is>
          <t>41.500,00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=HYPERLINK("https://www.leilaoonline.com.br/lote/detalhe/278786", "170")</f>
      </c>
      <c r="B51" s="4" t="s">
        <f>=HYPERLINK("https://www.leilaoonline.com.br/lote/detalhe/278786", "veja o vídeo!! VW/GOL GL; 1990/1990; BRANCA; GASOLINA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=HYPERLINK("https://www.leilaoonline.com.br/lote/detalhe/278793", "175")</f>
      </c>
      <c r="B52" s="4" t="s">
        <f>=HYPERLINK("https://www.leilaoonline.com.br/lote/detalhe/278793", "veja o vídeo!! AUDI/A3 1.8T; 2003/2004; PRATA; GASOLINA - FUNCIONANDO")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8.500,00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=HYPERLINK("https://www.leilaoonline.com.br/lote/detalhe/278789", "180")</f>
      </c>
      <c r="B53" s="4" t="s">
        <f>=HYPERLINK("https://www.leilaoonline.com.br/lote/detalhe/278789", "I/LR R.ROVER SPORT TDV6; 2007/2008; PRETA; DIESEL - NÃO FUNCIONA")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=HYPERLINK("https://www.leilaoonline.com.br/lote/detalhe/278770", "185")</f>
      </c>
      <c r="B54" s="4" t="s">
        <f>=HYPERLINK("https://www.leilaoonline.com.br/lote/detalhe/278770", "veja o video!! CHEVROLET/COBALT 1.4 LT; 2017/2017; AZUL; ALCO./GASOL. - FUNCIONANDO")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20.000,00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=HYPERLINK("https://www.leilaoonline.com.br/lote/detalhe/278769", "195")</f>
      </c>
      <c r="B55" s="4" t="s">
        <f>=HYPERLINK("https://www.leilaoonline.com.br/lote/detalhe/278769", "veja o vídeo!! CHEV/SPIN 1.8L MT LS E; 2021/2021; PRATA; ALCO./GASOL. - FUNCIONANDO")</f>
      </c>
      <c r="C55" s="4" t="inlineStr">
        <is>
          <t>Não vendido</t>
        </is>
      </c>
      <c r="D55" s="4" t="inlineStr">
        <is>
          <t>5</t>
        </is>
      </c>
      <c r="E55" s="5" t="inlineStr">
        <is>
          <t>20.000,00</t>
        </is>
      </c>
      <c r="F55" s="4" t="inlineStr">
        <is>
          <t>1250.00</t>
        </is>
      </c>
    </row>
    <row collapsed="false" customFormat="false" customHeight="false" hidden="false" ht="12.1" outlineLevel="0" r="56">
      <c r="A56" s="5" t="s">
        <f>=HYPERLINK("https://www.leilaoonline.com.br/lote/detalhe/278762", "200")</f>
      </c>
      <c r="B56" s="4" t="s">
        <f>=HYPERLINK("https://www.leilaoonline.com.br/lote/detalhe/278762", "veja o vídeo!! CHEVROLET/S10 LT FD2; 2012/2013; PRATA; ALCO./GASOL. - FUNCIONANDO - IPVA 2025 OK")</f>
      </c>
      <c r="C56" s="4" t="inlineStr">
        <is>
          <t>Vendido</t>
        </is>
      </c>
      <c r="D56" s="4" t="inlineStr">
        <is>
          <t>63</t>
        </is>
      </c>
      <c r="E56" s="5" t="inlineStr">
        <is>
          <t>66.000,00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=HYPERLINK("https://www.leilaoonline.com.br/lote/detalhe/278787", "205")</f>
      </c>
      <c r="B57" s="4" t="s">
        <f>=HYPERLINK("https://www.leilaoonline.com.br/lote/detalhe/278787", "FORD/DEL REY; 1983/1984; MARROM; ALCOOL - NÃO FUNCIONA")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2026-08-05T05:49:16.00Z</dcterms:created>
  <dc:creator>Tellks Tecnologia</dc:creator>
  <cp:revision>0</cp:revision>
</cp:coreProperties>
</file>