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Case, John Deere, Valmet • Semi-Reboque Randon • Lancha Focker • Pá Carreg. • Out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23/05/2025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=HYPERLINK("https://www.leilaoonline.com.br/lote/detalhe/280349", "001")</f>
      </c>
      <c r="B11" s="4" t="s">
        <f>=HYPERLINK("https://www.leilaoonline.com.br/lote/detalhe/280349", "veja o vídeo!! I/FORD RANGER XLSCD4A22C; 2023/2023; BRANCA; DIESEL - FUNCIONANDO - IPVA 2025 OK")</f>
      </c>
      <c r="C11" s="4" t="inlineStr">
        <is>
          <t>Não vendido</t>
        </is>
      </c>
      <c r="D11" s="4" t="inlineStr">
        <is>
          <t>44</t>
        </is>
      </c>
      <c r="E11" s="5" t="inlineStr">
        <is>
          <t>93.750,00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=HYPERLINK("https://www.leilaoonline.com.br/lote/detalhe/280357", "002")</f>
      </c>
      <c r="B12" s="4" t="s">
        <f>=HYPERLINK("https://www.leilaoonline.com.br/lote/detalhe/280357", "JIPE TOYOTA BANDEIRANTES; ANO 1978/1978; DIESEL - FUNCIONANDO")</f>
      </c>
      <c r="C12" s="4" t="inlineStr">
        <is>
          <t>Vendido</t>
        </is>
      </c>
      <c r="D12" s="4" t="inlineStr">
        <is>
          <t>38</t>
        </is>
      </c>
      <c r="E12" s="5" t="inlineStr">
        <is>
          <t>45.000,00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=HYPERLINK("https://www.leilaoonline.com.br/lote/detalhe/280208", "003")</f>
      </c>
      <c r="B13" s="4" t="s">
        <f>=HYPERLINK("https://www.leilaoonline.com.br/lote/detalhe/280208", "veja o vídeo!! MMC/TRITON SPORT GLS AT; 2021/2022; PRATA; DIESEL - FUNCIONANDO - IPVA 2025 OK")</f>
      </c>
      <c r="C13" s="4" t="inlineStr">
        <is>
          <t>Vendido</t>
        </is>
      </c>
      <c r="D13" s="4" t="inlineStr">
        <is>
          <t>20</t>
        </is>
      </c>
      <c r="E13" s="5" t="inlineStr">
        <is>
          <t>99.500,00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=HYPERLINK("https://www.leilaoonline.com.br/lote/detalhe/279882", "005")</f>
      </c>
      <c r="B14" s="4" t="s">
        <f>=HYPERLINK("https://www.leilaoonline.com.br/lote/detalhe/279882", "LANCHA FOCKER 222; ANO 2005; MOTOR YAMAHA 200HP 2 TEMPOS; CARRETA DE ENCALHE")</f>
      </c>
      <c r="C14" s="4" t="inlineStr">
        <is>
          <t>Não vendido</t>
        </is>
      </c>
      <c r="D14" s="4" t="inlineStr">
        <is>
          <t>116</t>
        </is>
      </c>
      <c r="E14" s="5" t="inlineStr">
        <is>
          <t>67.500,00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=HYPERLINK("https://www.leilaoonline.com.br/lote/detalhe/280262", "006")</f>
      </c>
      <c r="B15" s="4" t="s">
        <f>=HYPERLINK("https://www.leilaoonline.com.br/lote/detalhe/280262", "veja o vídeo!! TRATOR AGRÍCOLA VALTRA; MODELO BH180; ANO 2013 -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80.000,00</t>
        </is>
      </c>
      <c r="F15" s="4" t="inlineStr">
        <is>
          <t>1750.00</t>
        </is>
      </c>
    </row>
    <row collapsed="false" customFormat="false" customHeight="false" hidden="false" ht="12.1" outlineLevel="0" r="16">
      <c r="A16" s="5" t="s">
        <f>=HYPERLINK("https://www.leilaoonline.com.br/lote/detalhe/280197", "007")</f>
      </c>
      <c r="B16" s="4" t="s">
        <f>=HYPERLINK("https://www.leilaoonline.com.br/lote/detalhe/280197", "veja o vídeo!! TRATOR AGRÍCOLA CASE; MODELO 340; ANO 2013; APROX. 13.000 HORAS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120.000,00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=HYPERLINK("https://www.leilaoonline.com.br/lote/detalhe/280198", "008")</f>
      </c>
      <c r="B17" s="4" t="s">
        <f>=HYPERLINK("https://www.leilaoonline.com.br/lote/detalhe/280198", "veja o vídeo!! TRATOR VALMET 85 ID; ANO 1979 - FUNCIONANDO")</f>
      </c>
      <c r="C17" s="4" t="inlineStr">
        <is>
          <t>Não vendido</t>
        </is>
      </c>
      <c r="D17" s="4" t="inlineStr">
        <is>
          <t>6</t>
        </is>
      </c>
      <c r="E17" s="5" t="inlineStr">
        <is>
          <t>25.500,00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=HYPERLINK("https://www.leilaoonline.com.br/lote/detalhe/280261", "009")</f>
      </c>
      <c r="B18" s="4" t="s">
        <f>=HYPERLINK("https://www.leilaoonline.com.br/lote/detalhe/280261", "PÁ CARREGADEIRA CATERPILLAR; MODELO 924H; ANO 2008")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20.000,00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=HYPERLINK("https://www.leilaoonline.com.br/lote/detalhe/278845", "010")</f>
      </c>
      <c r="B19" s="4" t="s">
        <f>=HYPERLINK("https://www.leilaoonline.com.br/lote/detalhe/278845", "SEMI-REBOQUE R/RANDON SR CT; 2016/2017; COR AMARELA ; C/ 12 PNEUS; MEDIDAS NAS ESPECIFICAÇÕES - EQUIP. TRABALHANDO")</f>
      </c>
      <c r="C19" s="4" t="inlineStr">
        <is>
          <t>Não vendido</t>
        </is>
      </c>
      <c r="D19" s="4" t="inlineStr">
        <is>
          <t>22</t>
        </is>
      </c>
      <c r="E19" s="5" t="inlineStr">
        <is>
          <t>132.500,00</t>
        </is>
      </c>
      <c r="F19" s="4" t="inlineStr">
        <is>
          <t>2500.00</t>
        </is>
      </c>
    </row>
    <row collapsed="false" customFormat="false" customHeight="false" hidden="false" ht="12.1" outlineLevel="0" r="20">
      <c r="A20" s="5" t="s">
        <f>=HYPERLINK("https://www.leilaoonline.com.br/lote/detalhe/280285", "011")</f>
      </c>
      <c r="B20" s="4" t="s">
        <f>=HYPERLINK("https://www.leilaoonline.com.br/lote/detalhe/280285", "EQUIPAMENTO ROLL OFF; PARA CAMINHÃO")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10.000,00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=HYPERLINK("https://www.leilaoonline.com.br/lote/detalhe/280286", "012")</f>
      </c>
      <c r="B21" s="4" t="s">
        <f>=HYPERLINK("https://www.leilaoonline.com.br/lote/detalhe/280286", "CARRETA SEMI-REBOQUE SR/RANDON SR CAR; ANO 2011/2012")</f>
      </c>
      <c r="C21" s="4" t="inlineStr">
        <is>
          <t>Não vendido</t>
        </is>
      </c>
      <c r="D21" s="4" t="inlineStr">
        <is>
          <t>36</t>
        </is>
      </c>
      <c r="E21" s="5" t="inlineStr">
        <is>
          <t>38.000,00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=HYPERLINK("https://www.leilaoonline.com.br/lote/detalhe/278832", "013")</f>
      </c>
      <c r="B22" s="4" t="s">
        <f>=HYPERLINK("https://www.leilaoonline.com.br/lote/detalhe/278832", "CARRETA")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=HYPERLINK("https://www.leilaoonline.com.br/lote/detalhe/280287", "014")</f>
      </c>
      <c r="B23" s="4" t="s">
        <f>=HYPERLINK("https://www.leilaoonline.com.br/lote/detalhe/280287", "REBOQUE P/ VEÍCULOS; MARCA PITSPORT; ANO 2014/2014")</f>
      </c>
      <c r="C23" s="4" t="inlineStr">
        <is>
          <t>Não vendido</t>
        </is>
      </c>
      <c r="D23" s="4" t="inlineStr">
        <is>
          <t>9</t>
        </is>
      </c>
      <c r="E23" s="5" t="inlineStr">
        <is>
          <t>8.500,00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=HYPERLINK("https://www.leilaoonline.com.br/lote/detalhe/280207", "015")</f>
      </c>
      <c r="B24" s="4" t="s">
        <f>=HYPERLINK("https://www.leilaoonline.com.br/lote/detalhe/280207", "CAMINHÃO FORD F350; ANO 1969; COR VERDE; COMB. DIESEL - NÃO FUNCIONA")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3.150,00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=HYPERLINK("https://www.leilaoonline.com.br/lote/detalhe/278841", "030")</f>
      </c>
      <c r="B25" s="4" t="s">
        <f>=HYPERLINK("https://www.leilaoonline.com.br/lote/detalhe/278841", "TRANSBORDO PARA GRÃOS; CAP. APROX. 15 TONELADAS; ENGATE RAQUETE; C/ PNEUS DE ALTA FLUTUAÇÃO E BITOLA LARGA")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25.000,00</t>
        </is>
      </c>
      <c r="F25" s="4" t="inlineStr">
        <is>
          <t>1750.00</t>
        </is>
      </c>
    </row>
    <row collapsed="false" customFormat="false" customHeight="false" hidden="false" ht="12.1" outlineLevel="0" r="26">
      <c r="A26" s="5" t="s">
        <f>=HYPERLINK("https://www.leilaoonline.com.br/lote/detalhe/278840", "035")</f>
      </c>
      <c r="B26" s="4" t="s">
        <f>=HYPERLINK("https://www.leilaoonline.com.br/lote/detalhe/278840", "veja o vídeo!! CARREGADEIRA DE CANA MASSEY FERGUSON; MODELO 290 4X4; ANO 2007 - EQUIP. TRABALHANDO OPERACIONAL")</f>
      </c>
      <c r="C26" s="4" t="inlineStr">
        <is>
          <t>Não vendido</t>
        </is>
      </c>
      <c r="D26" s="4" t="inlineStr">
        <is>
          <t>8</t>
        </is>
      </c>
      <c r="E26" s="5" t="inlineStr">
        <is>
          <t>62.500,00</t>
        </is>
      </c>
      <c r="F26" s="4" t="inlineStr">
        <is>
          <t>2500.00</t>
        </is>
      </c>
    </row>
    <row collapsed="false" customFormat="false" customHeight="false" hidden="false" ht="12.1" outlineLevel="0" r="27">
      <c r="A27" s="5" t="s">
        <f>=HYPERLINK("https://www.leilaoonline.com.br/lote/detalhe/278837", "036")</f>
      </c>
      <c r="B27" s="4" t="s">
        <f>=HYPERLINK("https://www.leilaoonline.com.br/lote/detalhe/278837", "veja o vídeo!! PÁ CARREGADEIRA CATERPILLAR; MODELO 950F; ANO 1997; CABINE CLIMATIZADA - EQUIP. TRABALHANDO")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80.000,00</t>
        </is>
      </c>
      <c r="F27" s="4" t="inlineStr">
        <is>
          <t>2500.00</t>
        </is>
      </c>
    </row>
    <row collapsed="false" customFormat="false" customHeight="false" hidden="false" ht="12.1" outlineLevel="0" r="28">
      <c r="A28" s="5" t="s">
        <f>=HYPERLINK("https://www.leilaoonline.com.br/lote/detalhe/278836", "037")</f>
      </c>
      <c r="B28" s="4" t="s">
        <f>=HYPERLINK("https://www.leilaoonline.com.br/lote/detalhe/278836", "veja o vídeo!! PÁ CARREGADEIRA CATERPILLAR; CABINE CLIMATIZADA - EQUIP. TRABALHANDO")</f>
      </c>
      <c r="C28" s="4" t="inlineStr">
        <is>
          <t>Não vendido</t>
        </is>
      </c>
      <c r="D28" s="4" t="inlineStr">
        <is>
          <t>18</t>
        </is>
      </c>
      <c r="E28" s="5" t="inlineStr">
        <is>
          <t>82.500,00</t>
        </is>
      </c>
      <c r="F28" s="4" t="inlineStr">
        <is>
          <t>2500.00</t>
        </is>
      </c>
    </row>
    <row collapsed="false" customFormat="false" customHeight="false" hidden="false" ht="12.1" outlineLevel="0" r="29">
      <c r="A29" s="5" t="s">
        <f>=HYPERLINK("https://www.leilaoonline.com.br/lote/detalhe/278838", "038")</f>
      </c>
      <c r="B29" s="4" t="s">
        <f>=HYPERLINK("https://www.leilaoonline.com.br/lote/detalhe/278838", "veja o vídeo!! PÁ CARREGADEIRA CATERPILLAR; MODELO 924F - EQUIP. TRABALHANDO")</f>
      </c>
      <c r="C29" s="4" t="inlineStr">
        <is>
          <t>Não vendido</t>
        </is>
      </c>
      <c r="D29" s="4" t="inlineStr">
        <is>
          <t>12</t>
        </is>
      </c>
      <c r="E29" s="5" t="inlineStr">
        <is>
          <t>72.500,00</t>
        </is>
      </c>
      <c r="F29" s="4" t="inlineStr">
        <is>
          <t>2500.00</t>
        </is>
      </c>
    </row>
    <row collapsed="false" customFormat="false" customHeight="false" hidden="false" ht="12.1" outlineLevel="0" r="30">
      <c r="A30" s="5" t="s">
        <f>=HYPERLINK("https://www.leilaoonline.com.br/lote/detalhe/278842", "039")</f>
      </c>
      <c r="B30" s="4" t="s">
        <f>=HYPERLINK("https://www.leilaoonline.com.br/lote/detalhe/278842", "veja o vídeo!! PÁ CARREGADEIRA CATERPILLAR; MODELO 938K; ANO 2020 - EQUIP. FUNCIONANDO")</f>
      </c>
      <c r="C30" s="4" t="inlineStr">
        <is>
          <t>Não vendido</t>
        </is>
      </c>
      <c r="D30" s="4" t="inlineStr">
        <is>
          <t>13</t>
        </is>
      </c>
      <c r="E30" s="5" t="inlineStr">
        <is>
          <t>180.000,00</t>
        </is>
      </c>
      <c r="F30" s="4" t="inlineStr">
        <is>
          <t>2500.00</t>
        </is>
      </c>
    </row>
    <row collapsed="false" customFormat="false" customHeight="false" hidden="false" ht="12.1" outlineLevel="0" r="31">
      <c r="A31" s="5" t="s">
        <f>=HYPERLINK("https://www.leilaoonline.com.br/lote/detalhe/278835", "040")</f>
      </c>
      <c r="B31" s="4" t="s">
        <f>=HYPERLINK("https://www.leilaoonline.com.br/lote/detalhe/278835", "veja o vídeo!! PÁ CARREGADEIRA MICHIGAN; MODELO 55C - EQUIP. OPERACIONAL, FUNCIONANDO E TRABALHANDO")</f>
      </c>
      <c r="C31" s="4" t="inlineStr">
        <is>
          <t>Não vendido</t>
        </is>
      </c>
      <c r="D31" s="4" t="inlineStr">
        <is>
          <t>14</t>
        </is>
      </c>
      <c r="E31" s="5" t="inlineStr">
        <is>
          <t>97.500,00</t>
        </is>
      </c>
      <c r="F31" s="4" t="inlineStr">
        <is>
          <t>2500.00</t>
        </is>
      </c>
    </row>
    <row collapsed="false" customFormat="false" customHeight="false" hidden="false" ht="12.1" outlineLevel="0" r="32">
      <c r="A32" s="5" t="s">
        <f>=HYPERLINK("https://www.leilaoonline.com.br/lote/detalhe/278839", "041")</f>
      </c>
      <c r="B32" s="4" t="s">
        <f>=HYPERLINK("https://www.leilaoonline.com.br/lote/detalhe/278839", "veja o vídeo!! PÁ CARREGADEIRA LOADER; MODELO 957H; ANO 2017; MOTOR CUMMINS - EQUIP. TRABALHANDO")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70.000,00</t>
        </is>
      </c>
      <c r="F32" s="4" t="inlineStr">
        <is>
          <t>2500.00</t>
        </is>
      </c>
    </row>
    <row collapsed="false" customFormat="false" customHeight="false" hidden="false" ht="12.1" outlineLevel="0" r="33">
      <c r="A33" s="5" t="s">
        <f>=HYPERLINK("https://www.leilaoonline.com.br/lote/detalhe/278822", "042")</f>
      </c>
      <c r="B33" s="4" t="s">
        <f>=HYPERLINK("https://www.leilaoonline.com.br/lote/detalhe/278822", "veja o vídeo!! PÁ CARREGADEIRA DUAC; MODELO 946; ANO 2021; HORÍMETRO 887 - EQUIP. FUNCIONANDO E TRABALHANDO")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75.000,00</t>
        </is>
      </c>
      <c r="F33" s="4" t="inlineStr">
        <is>
          <t>2500.00</t>
        </is>
      </c>
    </row>
    <row collapsed="false" customFormat="false" customHeight="false" hidden="false" ht="12.1" outlineLevel="0" r="34">
      <c r="A34" s="5" t="s">
        <f>=HYPERLINK("https://www.leilaoonline.com.br/lote/detalhe/278821", "043")</f>
      </c>
      <c r="B34" s="4" t="s">
        <f>=HYPERLINK("https://www.leilaoonline.com.br/lote/detalhe/278821", "ROLO COMPACTADOR MULLER; MODELO VAP 70; MOTOR MERCEDES BENZ - EQUIP. OPERACIONAL, TRABALHANDO E VIBRANDO")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35.000,00</t>
        </is>
      </c>
      <c r="F34" s="4" t="inlineStr">
        <is>
          <t>1750.00</t>
        </is>
      </c>
    </row>
    <row collapsed="false" customFormat="false" customHeight="false" hidden="false" ht="12.1" outlineLevel="0" r="35">
      <c r="A35" s="5" t="s">
        <f>=HYPERLINK("https://www.leilaoonline.com.br/lote/detalhe/278820", "044")</f>
      </c>
      <c r="B35" s="4" t="s">
        <f>=HYPERLINK("https://www.leilaoonline.com.br/lote/detalhe/278820", "veja o vídeo!! RETROESCAVADEIRA XCMG; MODELO XT870BR-I; TRAÇADA 4X4; ANO 2020; HORAS 2.682 - FUNCIONANDO")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80.000,00</t>
        </is>
      </c>
      <c r="F35" s="4" t="inlineStr">
        <is>
          <t>2500.00</t>
        </is>
      </c>
    </row>
    <row collapsed="false" customFormat="false" customHeight="false" hidden="false" ht="12.1" outlineLevel="0" r="36">
      <c r="A36" s="5" t="s">
        <f>=HYPERLINK("https://www.leilaoonline.com.br/lote/detalhe/278830", "045")</f>
      </c>
      <c r="B36" s="4" t="s">
        <f>=HYPERLINK("https://www.leilaoonline.com.br/lote/detalhe/278830", "veja o vídeo!! TRATOR AGRÍCOLA JOHN DEERE; MODELO 7185J; ANO 2011 - EQUIP. TRABALHANDO ")</f>
      </c>
      <c r="C36" s="4" t="inlineStr">
        <is>
          <t>Não vendido</t>
        </is>
      </c>
      <c r="D36" s="4" t="inlineStr">
        <is>
          <t>12</t>
        </is>
      </c>
      <c r="E36" s="5" t="inlineStr">
        <is>
          <t>77.500,00</t>
        </is>
      </c>
      <c r="F36" s="4" t="inlineStr">
        <is>
          <t>2500.00</t>
        </is>
      </c>
    </row>
    <row collapsed="false" customFormat="false" customHeight="false" hidden="false" ht="12.1" outlineLevel="0" r="37">
      <c r="A37" s="5" t="s">
        <f>=HYPERLINK("https://www.leilaoonline.com.br/lote/detalhe/278826", "046")</f>
      </c>
      <c r="B37" s="4" t="s">
        <f>=HYPERLINK("https://www.leilaoonline.com.br/lote/detalhe/278826", "TRATOR FORD 4600; ANO 1978 - FUNCIONANDO")</f>
      </c>
      <c r="C37" s="4" t="inlineStr">
        <is>
          <t>Lote retirado</t>
        </is>
      </c>
      <c r="D37" s="4" t="inlineStr">
        <is>
          <t>1</t>
        </is>
      </c>
      <c r="E37" s="5" t="inlineStr">
        <is>
          <t>20.000,00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=HYPERLINK("https://www.leilaoonline.com.br/lote/detalhe/278827", "047")</f>
      </c>
      <c r="B38" s="4" t="s">
        <f>=HYPERLINK("https://www.leilaoonline.com.br/lote/detalhe/278827", "TRATOR MASSEY FERGUSON 35X; ANO INDEFINIDO; MOTOR 4CC")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7.000,00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=HYPERLINK("https://www.leilaoonline.com.br/lote/detalhe/278825", "048")</f>
      </c>
      <c r="B39" s="4" t="s">
        <f>=HYPERLINK("https://www.leilaoonline.com.br/lote/detalhe/278825", "veja o vídeo!! TRATOR TOBATA C/ ROTATIVA; SEM ANO DE IDENTIFICAÇÃO - SOMENTE VÍDEO")</f>
      </c>
      <c r="C39" s="4" t="inlineStr">
        <is>
          <t>Não vendido</t>
        </is>
      </c>
      <c r="D39" s="4" t="inlineStr">
        <is>
          <t>2</t>
        </is>
      </c>
      <c r="E39" s="5" t="inlineStr">
        <is>
          <t>5.500,00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=HYPERLINK("https://www.leilaoonline.com.br/lote/detalhe/278824", "049")</f>
      </c>
      <c r="B40" s="4" t="s">
        <f>=HYPERLINK("https://www.leilaoonline.com.br/lote/detalhe/278824", "veja o vídeo!! TRATOR VALTRA BH 145; ANO 2014 - MOTOR FUNCIONANDO")</f>
      </c>
      <c r="C40" s="4" t="inlineStr">
        <is>
          <t>Não vendido</t>
        </is>
      </c>
      <c r="D40" s="4" t="inlineStr">
        <is>
          <t>41</t>
        </is>
      </c>
      <c r="E40" s="5" t="inlineStr">
        <is>
          <t>120.000,00</t>
        </is>
      </c>
      <c r="F40" s="4" t="inlineStr">
        <is>
          <t>1750.00</t>
        </is>
      </c>
    </row>
    <row collapsed="false" customFormat="false" customHeight="false" hidden="false" ht="12.1" outlineLevel="0" r="41">
      <c r="A41" s="5" t="s">
        <f>=HYPERLINK("https://www.leilaoonline.com.br/lote/detalhe/278828", "050")</f>
      </c>
      <c r="B41" s="4" t="s">
        <f>=HYPERLINK("https://www.leilaoonline.com.br/lote/detalhe/278828", "veja o vídeo!! EMPILHADEIRA CLARK; 7 TONELADAS; DIESEL - FUNCIONANDO")</f>
      </c>
      <c r="C41" s="4" t="inlineStr">
        <is>
          <t>Não vendido</t>
        </is>
      </c>
      <c r="D41" s="4" t="inlineStr">
        <is>
          <t>16</t>
        </is>
      </c>
      <c r="E41" s="5" t="inlineStr">
        <is>
          <t>22.500,00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=HYPERLINK("https://www.leilaoonline.com.br/lote/detalhe/278823", "051")</f>
      </c>
      <c r="B42" s="4" t="s">
        <f>=HYPERLINK("https://www.leilaoonline.com.br/lote/detalhe/278823", "EMPILHADEIRA CLARK C/ CAPACIDADE DE APROX. 7 TON; MOTOR CHEVROLET 6 CILINDROS - FUNC. (NÃO ACOMPANHA CILINDRO DE GÁS)")</f>
      </c>
      <c r="C42" s="4" t="inlineStr">
        <is>
          <t>Não vendido</t>
        </is>
      </c>
      <c r="D42" s="4" t="inlineStr">
        <is>
          <t>15</t>
        </is>
      </c>
      <c r="E42" s="5" t="inlineStr">
        <is>
          <t>41.250,00</t>
        </is>
      </c>
      <c r="F42" s="4" t="inlineStr">
        <is>
          <t>1250.00</t>
        </is>
      </c>
    </row>
    <row collapsed="false" customFormat="false" customHeight="false" hidden="false" ht="12.1" outlineLevel="0" r="43">
      <c r="A43" s="5" t="s">
        <f>=HYPERLINK("https://www.leilaoonline.com.br/lote/detalhe/278829", "052")</f>
      </c>
      <c r="B43" s="4" t="s">
        <f>=HYPERLINK("https://www.leilaoonline.com.br/lote/detalhe/278829", "EMPILHADEIRA CLARK; CAP. APROX. 7 TON; À DIESEL; AUTOMÁTICA; MOTOR PERKINS 4CC; SEM IDENT. DE ANO")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15.000,00</t>
        </is>
      </c>
      <c r="F43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2026-08-05T06:33:49.00Z</dcterms:created>
  <dc:creator>Tellks Tecnologia</dc:creator>
  <cp:revision>0</cp:revision>
</cp:coreProperties>
</file>