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H. Fit 15 • Celta • Outlander 17 • Onix 15 • CR-V • GOLF • March 13 • Sandero 10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03/06/2025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=HYPERLINK("https://www.leilaoonline.com.br/lote/detalhe/281940", "001")</f>
      </c>
      <c r="B11" s="4" t="s">
        <f>=HYPERLINK("https://www.leilaoonline.com.br/lote/detalhe/281940", "veja o vídeo!! CHEV/SPIN 1.8L AT LT; 2013/2014; PRETA; ALCO./GASOL. - FUNCIONANDO")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39.500,00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=HYPERLINK("https://www.leilaoonline.com.br/lote/detalhe/281534", "003")</f>
      </c>
      <c r="B12" s="4" t="s">
        <f>=HYPERLINK("https://www.leilaoonline.com.br/lote/detalhe/281534", "veja o vídeo!! TOYOTA/YARIS SA XL15LIVE; 2020/2021; BRANCA; ALCO./GASOL. - FUNCIONANDO - IPVA 2025 OK")</f>
      </c>
      <c r="C12" s="4" t="inlineStr">
        <is>
          <t>Não vendido</t>
        </is>
      </c>
      <c r="D12" s="4" t="inlineStr">
        <is>
          <t>18</t>
        </is>
      </c>
      <c r="E12" s="5" t="inlineStr">
        <is>
          <t>38.750,00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=HYPERLINK("https://www.leilaoonline.com.br/lote/detalhe/281298", "005")</f>
      </c>
      <c r="B13" s="4" t="s">
        <f>=HYPERLINK("https://www.leilaoonline.com.br/lote/detalhe/281298", "veja o vídeo!! VW/SAVEIRO 1.6; 2000/2000; CINZA; GASOLINA - FUNCIONANDO")</f>
      </c>
      <c r="C13" s="4" t="inlineStr">
        <is>
          <t>Não vendido</t>
        </is>
      </c>
      <c r="D13" s="4" t="inlineStr">
        <is>
          <t>15</t>
        </is>
      </c>
      <c r="E13" s="5" t="inlineStr">
        <is>
          <t>18.000,00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=HYPERLINK("https://www.leilaoonline.com.br/lote/detalhe/281535", "007")</f>
      </c>
      <c r="B14" s="4" t="s">
        <f>=HYPERLINK("https://www.leilaoonline.com.br/lote/detalhe/281535", "veja o vídeo!! JEEP/COMPASS LIMITED F H; 2019/2020; BRANCA; ALCO./GASOL. - FUNCIONANDO")</f>
      </c>
      <c r="C14" s="4" t="inlineStr">
        <is>
          <t>Não vendido</t>
        </is>
      </c>
      <c r="D14" s="4" t="inlineStr">
        <is>
          <t>24</t>
        </is>
      </c>
      <c r="E14" s="5" t="inlineStr">
        <is>
          <t>66.750,00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=HYPERLINK("https://www.leilaoonline.com.br/lote/detalhe/281252", "010")</f>
      </c>
      <c r="B15" s="4" t="s">
        <f>=HYPERLINK("https://www.leilaoonline.com.br/lote/detalhe/281252", "veja o vídeo!! GM/CELTA 2P SPIRIT; 2006/2007; PRETA; ALCO./GASOL. - FUNCIONANDO")</f>
      </c>
      <c r="C15" s="4" t="inlineStr">
        <is>
          <t>Vendido</t>
        </is>
      </c>
      <c r="D15" s="4" t="inlineStr">
        <is>
          <t>28</t>
        </is>
      </c>
      <c r="E15" s="5" t="inlineStr">
        <is>
          <t>11.000,00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=HYPERLINK("https://www.leilaoonline.com.br/lote/detalhe/281284", "013")</f>
      </c>
      <c r="B16" s="4" t="s">
        <f>=HYPERLINK("https://www.leilaoonline.com.br/lote/detalhe/281284", "veja o vídeo!! I/DODGE JOURNEY SXT; 2010/2010; PRATA; GASOLINA - FUNCIONANDO")</f>
      </c>
      <c r="C16" s="4" t="inlineStr">
        <is>
          <t>Vendido</t>
        </is>
      </c>
      <c r="D16" s="4" t="inlineStr">
        <is>
          <t>34</t>
        </is>
      </c>
      <c r="E16" s="5" t="inlineStr">
        <is>
          <t>21.500,00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=HYPERLINK("https://www.leilaoonline.com.br/lote/detalhe/281267", "015")</f>
      </c>
      <c r="B17" s="4" t="s">
        <f>=HYPERLINK("https://www.leilaoonline.com.br/lote/detalhe/281267", "veja o vídeo!! MMC/ASX 2.0 AWD CVT; 2016/2016; BRANCA; GASOLINA - FUNCIONANDO")</f>
      </c>
      <c r="C17" s="4" t="inlineStr">
        <is>
          <t>Não vendido</t>
        </is>
      </c>
      <c r="D17" s="4" t="inlineStr">
        <is>
          <t>7</t>
        </is>
      </c>
      <c r="E17" s="5" t="inlineStr">
        <is>
          <t>27.500,00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=HYPERLINK("https://www.leilaoonline.com.br/lote/detalhe/281941", "017")</f>
      </c>
      <c r="B18" s="4" t="s">
        <f>=HYPERLINK("https://www.leilaoonline.com.br/lote/detalhe/281941", "veja o vídeo!! CHEV/SPIN 1.8L MT LS E; 2021/2021; PRATA; ALCO./GASOL. - FUNCIONANDO - IPVA 2025 OK")</f>
      </c>
      <c r="C18" s="4" t="inlineStr">
        <is>
          <t>Não vendido</t>
        </is>
      </c>
      <c r="D18" s="4" t="inlineStr">
        <is>
          <t>28</t>
        </is>
      </c>
      <c r="E18" s="5" t="inlineStr">
        <is>
          <t>48.750,00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=HYPERLINK("https://www.leilaoonline.com.br/lote/detalhe/281255", "020")</f>
      </c>
      <c r="B19" s="4" t="s">
        <f>=HYPERLINK("https://www.leilaoonline.com.br/lote/detalhe/281255", "veja o vídeo!! HONDA/FIT LX CVT; 2014/2015; PRATA; ALCO./GASOL. - FUNCIONANDO - IPVA 2025 OK")</f>
      </c>
      <c r="C19" s="4" t="inlineStr">
        <is>
          <t>Não vendido</t>
        </is>
      </c>
      <c r="D19" s="4" t="inlineStr">
        <is>
          <t>16</t>
        </is>
      </c>
      <c r="E19" s="5" t="inlineStr">
        <is>
          <t>33.750,00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=HYPERLINK("https://www.leilaoonline.com.br/lote/detalhe/281942", "023")</f>
      </c>
      <c r="B20" s="4" t="s">
        <f>=HYPERLINK("https://www.leilaoonline.com.br/lote/detalhe/281942", "MERCEDES BENZ C280; ANO 1995; GASOLINA - FUNCIONANDO")</f>
      </c>
      <c r="C20" s="4" t="inlineStr">
        <is>
          <t>Não vendido</t>
        </is>
      </c>
      <c r="D20" s="4" t="inlineStr">
        <is>
          <t>23</t>
        </is>
      </c>
      <c r="E20" s="5" t="inlineStr">
        <is>
          <t>22.250,00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=HYPERLINK("https://www.leilaoonline.com.br/lote/detalhe/281287", "025")</f>
      </c>
      <c r="B21" s="4" t="s">
        <f>=HYPERLINK("https://www.leilaoonline.com.br/lote/detalhe/281287", "VW/VOYAGE GL; 1990/1990; BEGE; GASOLINA - FUNCIONANDO")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=HYPERLINK("https://www.leilaoonline.com.br/lote/detalhe/281973", "027")</f>
      </c>
      <c r="B22" s="4" t="s">
        <f>=HYPERLINK("https://www.leilaoonline.com.br/lote/detalhe/281973", "PEUGEOT/208 GRIFFE A; 2013/2014; PRETA; ALCO./GASOL. - FUNCIONANDO")</f>
      </c>
      <c r="C22" s="4" t="inlineStr">
        <is>
          <t>Não vendido</t>
        </is>
      </c>
      <c r="D22" s="4" t="inlineStr">
        <is>
          <t>5</t>
        </is>
      </c>
      <c r="E22" s="5" t="inlineStr">
        <is>
          <t>14.000,00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=HYPERLINK("https://www.leilaoonline.com.br/lote/detalhe/281260", "030")</f>
      </c>
      <c r="B23" s="4" t="s">
        <f>=HYPERLINK("https://www.leilaoonline.com.br/lote/detalhe/281260", "veja o vídeo!! VW/GOLF; 1999/2000; VERDE; GASOLINA - FUNCIONANDO")</f>
      </c>
      <c r="C23" s="4" t="inlineStr">
        <is>
          <t>Não vendido</t>
        </is>
      </c>
      <c r="D23" s="4" t="inlineStr">
        <is>
          <t>7</t>
        </is>
      </c>
      <c r="E23" s="5" t="inlineStr">
        <is>
          <t>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=HYPERLINK("https://www.leilaoonline.com.br/lote/detalhe/281280", "035")</f>
      </c>
      <c r="B24" s="4" t="s">
        <f>=HYPERLINK("https://www.leilaoonline.com.br/lote/detalhe/281280", "FIAT/PALIO ELX FLEX; 2006/2007; CINZA; ALCO./GASOL. - FUNCIONANDO")</f>
      </c>
      <c r="C24" s="4" t="inlineStr">
        <is>
          <t>Não vendido</t>
        </is>
      </c>
      <c r="D24" s="4" t="inlineStr">
        <is>
          <t>30</t>
        </is>
      </c>
      <c r="E24" s="5" t="inlineStr">
        <is>
          <t>14.500,00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=HYPERLINK("https://www.leilaoonline.com.br/lote/detalhe/281258", "040")</f>
      </c>
      <c r="B25" s="4" t="s">
        <f>=HYPERLINK("https://www.leilaoonline.com.br/lote/detalhe/281258", "veja o vídeo!! MMC OUTLANDER 2.0; 2016/2017; CINZA; GASOLINA - FUNCIONANDO - IPVA 2025 OK")</f>
      </c>
      <c r="C25" s="4" t="inlineStr">
        <is>
          <t>Vendido</t>
        </is>
      </c>
      <c r="D25" s="4" t="inlineStr">
        <is>
          <t>33</t>
        </is>
      </c>
      <c r="E25" s="5" t="inlineStr">
        <is>
          <t>66.250,00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=HYPERLINK("https://www.leilaoonline.com.br/lote/detalhe/281256", "045")</f>
      </c>
      <c r="B26" s="4" t="s">
        <f>=HYPERLINK("https://www.leilaoonline.com.br/lote/detalhe/281256", "veja o vídeo!! CHEVROLET/ONIX 1.0MT LT; 2014/2015; BRANCA; ALCO./GASOL. - FUNCIONANDO")</f>
      </c>
      <c r="C26" s="4" t="inlineStr">
        <is>
          <t>Não vendido</t>
        </is>
      </c>
      <c r="D26" s="4" t="inlineStr">
        <is>
          <t>13</t>
        </is>
      </c>
      <c r="E26" s="5" t="inlineStr">
        <is>
          <t>17.000,00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=HYPERLINK("https://www.leilaoonline.com.br/lote/detalhe/281278", "055")</f>
      </c>
      <c r="B27" s="4" t="s">
        <f>=HYPERLINK("https://www.leilaoonline.com.br/lote/detalhe/281278", "veja o vídeo!! HONDA/CITY EX CVT; 2019/2019; BRANCA; GASOL./ALCO./GNV - FUNCIONANDO - IPVA 2025 OK")</f>
      </c>
      <c r="C27" s="4" t="inlineStr">
        <is>
          <t>Não vendido</t>
        </is>
      </c>
      <c r="D27" s="4" t="inlineStr">
        <is>
          <t>10</t>
        </is>
      </c>
      <c r="E27" s="5" t="inlineStr">
        <is>
          <t>36.250,00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=HYPERLINK("https://www.leilaoonline.com.br/lote/detalhe/281288", "060")</f>
      </c>
      <c r="B28" s="4" t="s">
        <f>=HYPERLINK("https://www.leilaoonline.com.br/lote/detalhe/281288", "CHEVROLET SPIN LS; 2021/2021; PRATA; ALCO./GASOL. - FUNCIONANDO - IPVA 2025 OK")</f>
      </c>
      <c r="C28" s="4" t="inlineStr">
        <is>
          <t>Não vendido</t>
        </is>
      </c>
      <c r="D28" s="4" t="inlineStr">
        <is>
          <t>28</t>
        </is>
      </c>
      <c r="E28" s="5" t="inlineStr">
        <is>
          <t>29.500,00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=HYPERLINK("https://www.leilaoonline.com.br/lote/detalhe/281262", "065")</f>
      </c>
      <c r="B29" s="4" t="s">
        <f>=HYPERLINK("https://www.leilaoonline.com.br/lote/detalhe/281262", "veja o vídeo!! RENAULT/SANDERO STEPWAY; 2009/2010; CINZA; ALCO./GASOL. - FUNCIONANDO - IPVA 2025 OK")</f>
      </c>
      <c r="C29" s="4" t="inlineStr">
        <is>
          <t>Não vendido</t>
        </is>
      </c>
      <c r="D29" s="4" t="inlineStr">
        <is>
          <t>19</t>
        </is>
      </c>
      <c r="E29" s="5" t="inlineStr">
        <is>
          <t>15.500,00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=HYPERLINK("https://www.leilaoonline.com.br/lote/detalhe/281286", "070")</f>
      </c>
      <c r="B30" s="4" t="s">
        <f>=HYPERLINK("https://www.leilaoonline.com.br/lote/detalhe/281286", "veja o vídeo!! RENAULT/DUSTER ICO16 CVT; 2020/2021; BRANCA; ALCO./GASOL. - FUNCIONANDO - FIPE: R$ 87.764,00")</f>
      </c>
      <c r="C30" s="4" t="inlineStr">
        <is>
          <t>Não vendido</t>
        </is>
      </c>
      <c r="D30" s="4" t="inlineStr">
        <is>
          <t>23</t>
        </is>
      </c>
      <c r="E30" s="5" t="inlineStr">
        <is>
          <t>66.250,00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=HYPERLINK("https://www.leilaoonline.com.br/lote/detalhe/281282", "075")</f>
      </c>
      <c r="B31" s="4" t="s">
        <f>=HYPERLINK("https://www.leilaoonline.com.br/lote/detalhe/281282", "veja o vídeo!! I/HONDA CR-V EXL; 2011/2011; PRETA; ALCO./GASOL. - FUNCIONANDO ")</f>
      </c>
      <c r="C31" s="4" t="inlineStr">
        <is>
          <t>Não vendido</t>
        </is>
      </c>
      <c r="D31" s="4" t="inlineStr">
        <is>
          <t>11</t>
        </is>
      </c>
      <c r="E31" s="5" t="inlineStr">
        <is>
          <t>32.500,00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=HYPERLINK("https://www.leilaoonline.com.br/lote/detalhe/281259", "080")</f>
      </c>
      <c r="B32" s="4" t="s">
        <f>=HYPERLINK("https://www.leilaoonline.com.br/lote/detalhe/281259", "veja o vídeo!! I/GM CLASSIC LIFE; 2006/2007; PRETA; ALCO./GASOL. - FUNCIONANDO - IPVA 2025 OK")</f>
      </c>
      <c r="C32" s="4" t="inlineStr">
        <is>
          <t>Vendido</t>
        </is>
      </c>
      <c r="D32" s="4" t="inlineStr">
        <is>
          <t>36</t>
        </is>
      </c>
      <c r="E32" s="5" t="inlineStr">
        <is>
          <t>14.000,00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=HYPERLINK("https://www.leilaoonline.com.br/lote/detalhe/281269", "085")</f>
      </c>
      <c r="B33" s="4" t="s">
        <f>=HYPERLINK("https://www.leilaoonline.com.br/lote/detalhe/281269", "veja o vídeo!! CHEV/ONIX PLUS 10TAT PR2; 2022/2023; BRANCA; ALCO./GASOL. - IPVA 2025 OK")</f>
      </c>
      <c r="C33" s="4" t="inlineStr">
        <is>
          <t>Não vendido</t>
        </is>
      </c>
      <c r="D33" s="4" t="inlineStr">
        <is>
          <t>11</t>
        </is>
      </c>
      <c r="E33" s="5" t="inlineStr">
        <is>
          <t>45.000,00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=HYPERLINK("https://www.leilaoonline.com.br/lote/detalhe/281265", "090")</f>
      </c>
      <c r="B34" s="4" t="s">
        <f>=HYPERLINK("https://www.leilaoonline.com.br/lote/detalhe/281265", "veja o vídeo!! VW/NOVO GOL TL MCV; 2016/2017; BRANCA; ALCO./GASOL. - FUNCIONANDO - IPVA 2025 OK")</f>
      </c>
      <c r="C34" s="4" t="inlineStr">
        <is>
          <t>Não vendido</t>
        </is>
      </c>
      <c r="D34" s="4" t="inlineStr">
        <is>
          <t>22</t>
        </is>
      </c>
      <c r="E34" s="5" t="inlineStr">
        <is>
          <t>16.000,00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=HYPERLINK("https://www.leilaoonline.com.br/lote/detalhe/281268", "095")</f>
      </c>
      <c r="B35" s="4" t="s">
        <f>=HYPERLINK("https://www.leilaoonline.com.br/lote/detalhe/281268", "veja o vídeo!! DAFRA/CITYCOM 300I; 2014/2015; PRETA; GASOLINA - FUNCIONANDO")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4.750,00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=HYPERLINK("https://www.leilaoonline.com.br/lote/detalhe/281266", "100")</f>
      </c>
      <c r="B36" s="4" t="s">
        <f>=HYPERLINK("https://www.leilaoonline.com.br/lote/detalhe/281266", "veja o vídeo!! GM/OMEGA GLS; 1994/1994; PRETA; ALCOOL - FUNCIONANDO - LEGALIZADO")</f>
      </c>
      <c r="C36" s="4" t="inlineStr">
        <is>
          <t>Não vendido</t>
        </is>
      </c>
      <c r="D36" s="4" t="inlineStr">
        <is>
          <t>23</t>
        </is>
      </c>
      <c r="E36" s="5" t="inlineStr">
        <is>
          <t>19.500,00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=HYPERLINK("https://www.leilaoonline.com.br/lote/detalhe/281281", "105")</f>
      </c>
      <c r="B37" s="4" t="s">
        <f>=HYPERLINK("https://www.leilaoonline.com.br/lote/detalhe/281281", "FORD/KA FLEX; 2010/2011; VERMELHA; ALCO./GASOL. - FUNCIONANDO")</f>
      </c>
      <c r="C37" s="4" t="inlineStr">
        <is>
          <t>Não vendido</t>
        </is>
      </c>
      <c r="D37" s="4" t="inlineStr">
        <is>
          <t>6</t>
        </is>
      </c>
      <c r="E37" s="5" t="inlineStr">
        <is>
          <t>6.250,00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=HYPERLINK("https://www.leilaoonline.com.br/lote/detalhe/281271", "110")</f>
      </c>
      <c r="B38" s="4" t="s">
        <f>=HYPERLINK("https://www.leilaoonline.com.br/lote/detalhe/281271", "veja o vídeo!! I/HYUNDAI TUCSON GL 20L; 2008/2009; PRETA; GASOLINA - FUNCIONANDO")</f>
      </c>
      <c r="C38" s="4" t="inlineStr">
        <is>
          <t>Não vendido</t>
        </is>
      </c>
      <c r="D38" s="4" t="inlineStr">
        <is>
          <t>20</t>
        </is>
      </c>
      <c r="E38" s="5" t="inlineStr">
        <is>
          <t>19.000,00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=HYPERLINK("https://www.leilaoonline.com.br/lote/detalhe/281283", "115")</f>
      </c>
      <c r="B39" s="4" t="s">
        <f>=HYPERLINK("https://www.leilaoonline.com.br/lote/detalhe/281283", "veja o vídeo!! KIA/SPORTAGE; 2013/2014; BRANCA; ALCO./GASOL. - FUNCIONANDO - IPVA 2025 OK")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30.000,00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=HYPERLINK("https://www.leilaoonline.com.br/lote/detalhe/281273", "120")</f>
      </c>
      <c r="B40" s="4" t="s">
        <f>=HYPERLINK("https://www.leilaoonline.com.br/lote/detalhe/281273", "veja o video!! CHEVROLET/COBALT 1.4 LT; 2017/2017; AZUL; ALCO./GASOL. - FUNCIONANDO")</f>
      </c>
      <c r="C40" s="4" t="inlineStr">
        <is>
          <t>Não vendido</t>
        </is>
      </c>
      <c r="D40" s="4" t="inlineStr">
        <is>
          <t>14</t>
        </is>
      </c>
      <c r="E40" s="5" t="inlineStr">
        <is>
          <t>26.500,00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=HYPERLINK("https://www.leilaoonline.com.br/lote/detalhe/281261", "125")</f>
      </c>
      <c r="B41" s="4" t="s">
        <f>=HYPERLINK("https://www.leilaoonline.com.br/lote/detalhe/281261", "veja o vídeo!! MINI COOPER CABRIO 1.6 16V; 2010/2011; VERDE; GASOLINA - FUNCIONANDO")</f>
      </c>
      <c r="C41" s="4" t="inlineStr">
        <is>
          <t>Vendido</t>
        </is>
      </c>
      <c r="D41" s="4" t="inlineStr">
        <is>
          <t>66</t>
        </is>
      </c>
      <c r="E41" s="5" t="inlineStr">
        <is>
          <t>48.000,00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=HYPERLINK("https://www.leilaoonline.com.br/lote/detalhe/281274", "130")</f>
      </c>
      <c r="B42" s="4" t="s">
        <f>=HYPERLINK("https://www.leilaoonline.com.br/lote/detalhe/281274", "veja o vídeo!! CHEV/PRISMA 1.0MT LT; 2014/2015; VERMELHA; ALCO./GASOL. - FUNCIONANDO")</f>
      </c>
      <c r="C42" s="4" t="inlineStr">
        <is>
          <t>Não vendido</t>
        </is>
      </c>
      <c r="D42" s="4" t="inlineStr">
        <is>
          <t>12</t>
        </is>
      </c>
      <c r="E42" s="5" t="inlineStr">
        <is>
          <t>28.500,00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=HYPERLINK("https://www.leilaoonline.com.br/lote/detalhe/281257", "135")</f>
      </c>
      <c r="B43" s="4" t="s">
        <f>=HYPERLINK("https://www.leilaoonline.com.br/lote/detalhe/281257", "veja o vídeo!! AUDI/A3 1.8T; 2003/2004; PRATA; GASOLINA - FUNCIONANDO")</f>
      </c>
      <c r="C43" s="4" t="inlineStr">
        <is>
          <t>Não vendido</t>
        </is>
      </c>
      <c r="D43" s="4" t="inlineStr">
        <is>
          <t>5</t>
        </is>
      </c>
      <c r="E43" s="5" t="inlineStr">
        <is>
          <t>9.000,00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=HYPERLINK("https://www.leilaoonline.com.br/lote/detalhe/281264", "140")</f>
      </c>
      <c r="B44" s="4" t="s">
        <f>=HYPERLINK("https://www.leilaoonline.com.br/lote/detalhe/281264", "veja o vídeo!! I/KIA PICANTO EX3 1.0L; 2010/2010; PRATA; GASOLINA - FUNCIONANDO - IPVA 2025 OK")</f>
      </c>
      <c r="C44" s="4" t="inlineStr">
        <is>
          <t>Não vendido</t>
        </is>
      </c>
      <c r="D44" s="4" t="inlineStr">
        <is>
          <t>12</t>
        </is>
      </c>
      <c r="E44" s="5" t="inlineStr">
        <is>
          <t>12.500,00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=HYPERLINK("https://www.leilaoonline.com.br/lote/detalhe/281263", "145")</f>
      </c>
      <c r="B45" s="4" t="s">
        <f>=HYPERLINK("https://www.leilaoonline.com.br/lote/detalhe/281263", "veja o vídeo!! I/NISSAN MARCH 16S FLEX; 2012/2013; BRANCA; ALCO./GASOL. - FUNCIONANDO - IPVA 2025 OK")</f>
      </c>
      <c r="C45" s="4" t="inlineStr">
        <is>
          <t>Não vendido</t>
        </is>
      </c>
      <c r="D45" s="4" t="inlineStr">
        <is>
          <t>57</t>
        </is>
      </c>
      <c r="E45" s="5" t="inlineStr">
        <is>
          <t>21.000,00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=HYPERLINK("https://www.leilaoonline.com.br/lote/detalhe/281270", "150")</f>
      </c>
      <c r="B46" s="4" t="s">
        <f>=HYPERLINK("https://www.leilaoonline.com.br/lote/detalhe/281270", "veja o vídeo!! CHEV/SPIN 1.8L MT LT; 2017/2018; BRANCA; ALCO./GASOL. - FUNCIONANDO")</f>
      </c>
      <c r="C46" s="4" t="inlineStr">
        <is>
          <t>Não vendido</t>
        </is>
      </c>
      <c r="D46" s="4" t="inlineStr">
        <is>
          <t>5</t>
        </is>
      </c>
      <c r="E46" s="5" t="inlineStr">
        <is>
          <t>32.000,00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=HYPERLINK("https://www.leilaoonline.com.br/lote/detalhe/281279", "155")</f>
      </c>
      <c r="B47" s="4" t="s">
        <f>=HYPERLINK("https://www.leilaoonline.com.br/lote/detalhe/281279", "RENAULT DUSTER EXP 1.6 SCE; ANO 2018/2019; ALCO./GASOL. - FUNCIONANDO")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30.000,00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=HYPERLINK("https://www.leilaoonline.com.br/lote/detalhe/281272", "160")</f>
      </c>
      <c r="B48" s="4" t="s">
        <f>=HYPERLINK("https://www.leilaoonline.com.br/lote/detalhe/281272", "veja o vídeo!! I/TOYOTA HILUX CD4X4 SRV; 2010/2010; PRATA; DIESEL - FUNCIONANDO")</f>
      </c>
      <c r="C48" s="4" t="inlineStr">
        <is>
          <t>Não vendido</t>
        </is>
      </c>
      <c r="D48" s="4" t="inlineStr">
        <is>
          <t>11</t>
        </is>
      </c>
      <c r="E48" s="5" t="inlineStr">
        <is>
          <t>50.000,00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=HYPERLINK("https://www.leilaoonline.com.br/lote/detalhe/281254", "165")</f>
      </c>
      <c r="B49" s="4" t="s">
        <f>=HYPERLINK("https://www.leilaoonline.com.br/lote/detalhe/281254", "veja o vídeo!! I/AUDI RS4 AVANT 4.2FSI; 2014/2015; VERMELHA; GASOLINA - FUNC. - IPVA 2025 OK - FIPE APROX.: R$ 362.069,00")</f>
      </c>
      <c r="C49" s="4" t="inlineStr">
        <is>
          <t>Não vendido</t>
        </is>
      </c>
      <c r="D49" s="4" t="inlineStr">
        <is>
          <t>11</t>
        </is>
      </c>
      <c r="E49" s="5" t="inlineStr">
        <is>
          <t>170.000,00</t>
        </is>
      </c>
      <c r="F49" s="4" t="inlineStr">
        <is>
          <t>2500.00</t>
        </is>
      </c>
    </row>
    <row collapsed="false" customFormat="false" customHeight="false" hidden="false" ht="12.1" outlineLevel="0" r="50">
      <c r="A50" s="5" t="s">
        <f>=HYPERLINK("https://www.leilaoonline.com.br/lote/detalhe/281276", "170")</f>
      </c>
      <c r="B50" s="4" t="s">
        <f>=HYPERLINK("https://www.leilaoonline.com.br/lote/detalhe/281276", "I/LR R.ROVER SPORT TDV6; 2007/2008; PRETA; DIESEL - NÃO FUNCIONA")</f>
      </c>
      <c r="C50" s="4" t="inlineStr">
        <is>
          <t>Vendido</t>
        </is>
      </c>
      <c r="D50" s="4" t="inlineStr">
        <is>
          <t>9</t>
        </is>
      </c>
      <c r="E50" s="5" t="inlineStr">
        <is>
          <t>19.000,00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=HYPERLINK("https://www.leilaoonline.com.br/lote/detalhe/281251", "175")</f>
      </c>
      <c r="B51" s="4" t="s">
        <f>=HYPERLINK("https://www.leilaoonline.com.br/lote/detalhe/281251", "veja o vídeo!! GM/CELTA 3 PORTAS; 2004/2004; PRATA; GASOLINA - FUNCIONANDO")</f>
      </c>
      <c r="C51" s="4" t="inlineStr">
        <is>
          <t>Vendido</t>
        </is>
      </c>
      <c r="D51" s="4" t="inlineStr">
        <is>
          <t>37</t>
        </is>
      </c>
      <c r="E51" s="5" t="inlineStr">
        <is>
          <t>12.250,00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=HYPERLINK("https://www.leilaoonline.com.br/lote/detalhe/281285", "180")</f>
      </c>
      <c r="B52" s="4" t="s">
        <f>=HYPERLINK("https://www.leilaoonline.com.br/lote/detalhe/281285", "veja o vídeo!! VW/SANTANA 2000 MI; 1998/1999; CINZA; GASOLINA - FUNCIONANDO")</f>
      </c>
      <c r="C52" s="4" t="inlineStr">
        <is>
          <t>Não vendido</t>
        </is>
      </c>
      <c r="D52" s="4" t="inlineStr">
        <is>
          <t>8</t>
        </is>
      </c>
      <c r="E52" s="5" t="inlineStr">
        <is>
          <t>6.750,00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=HYPERLINK("https://www.leilaoonline.com.br/lote/detalhe/281290", "190")</f>
      </c>
      <c r="B53" s="4" t="s">
        <f>=HYPERLINK("https://www.leilaoonline.com.br/lote/detalhe/281290", "FORD/DEL REY; 1983/1984; MARROM; ALCOOL - NÃO FUNCIONA")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=HYPERLINK("https://www.leilaoonline.com.br/lote/detalhe/281275", "195")</f>
      </c>
      <c r="B54" s="4" t="s">
        <f>=HYPERLINK("https://www.leilaoonline.com.br/lote/detalhe/281275", "veja o vídeo!! I/HONDA CR-V EXL; 2008/2008; PRATA; GASOLINA - FUNCIONANDO - IPVA 2025 OK")</f>
      </c>
      <c r="C54" s="4" t="inlineStr">
        <is>
          <t>Não vendido</t>
        </is>
      </c>
      <c r="D54" s="4" t="inlineStr">
        <is>
          <t>16</t>
        </is>
      </c>
      <c r="E54" s="5" t="inlineStr">
        <is>
          <t>31.500,00</t>
        </is>
      </c>
      <c r="F5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2026-08-05T04:59:20.00Z</dcterms:created>
  <dc:creator>Tellks Tecnologia</dc:creator>
  <cp:revision>0</cp:revision>
</cp:coreProperties>
</file>