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WR-V 18 • Logan 12 • Toro 20 • Yaris 24 • Tracker 21 • Etios 15 • Fit 16 • Gol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27/08/2025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=HYPERLINK("https://www.leilaoonline.com.br/lote/detalhe/296016", "005")</f>
      </c>
      <c r="B11" s="4" t="s">
        <f>=HYPERLINK("https://www.leilaoonline.com.br/lote/detalhe/296016", "FIAT/ARGO DRIVE 1.0; ANO 2024/2024; COR BRANCA; ALCO./GASOL. - NÃO FUNCIONA - IPVA 2025 OK")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34.000,00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=HYPERLINK("https://www.leilaoonline.com.br/lote/detalhe/296101", "007")</f>
      </c>
      <c r="B12" s="4" t="s">
        <f>=HYPERLINK("https://www.leilaoonline.com.br/lote/detalhe/296101", "veja o vídeo!! VW/GOL 1.6; 2010/2011; BRANCA; ALCO./GASOL. - FUNCIONANDO - IPVA 2025 OK")</f>
      </c>
      <c r="C12" s="4" t="inlineStr">
        <is>
          <t>Não vendido</t>
        </is>
      </c>
      <c r="D12" s="4" t="inlineStr">
        <is>
          <t>24</t>
        </is>
      </c>
      <c r="E12" s="5" t="inlineStr">
        <is>
          <t>17.000,00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=HYPERLINK("https://www.leilaoonline.com.br/lote/detalhe/296100", "010")</f>
      </c>
      <c r="B13" s="4" t="s">
        <f>=HYPERLINK("https://www.leilaoonline.com.br/lote/detalhe/296100", "veja o vídeo!! I/TOYOTA HILUX CD4X2 SR; 2013/2013; PRETA; ALCO./GASOL. - FUNCIONANDO - IPVA 2025 OK")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57.000,00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=HYPERLINK("https://www.leilaoonline.com.br/lote/detalhe/296351", "013")</f>
      </c>
      <c r="B14" s="4" t="s">
        <f>=HYPERLINK("https://www.leilaoonline.com.br/lote/detalhe/296351", "veja o vídeo!! FIAT/ARGO DRIVE 1.3; 2017/2018; BRANCA; ALCO./GASOL. - FUNCIONANDO - IPVA 2025 OK")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=HYPERLINK("https://www.leilaoonline.com.br/lote/detalhe/296033", "015")</f>
      </c>
      <c r="B15" s="4" t="s">
        <f>=HYPERLINK("https://www.leilaoonline.com.br/lote/detalhe/296033", "veja o vídeo!! TOYOTA/YARIS HA XL15; 2023/2024; AZUL; ALCO./GASOL. - FUNC. - IPVA 2025 OK - APROX. 5.400KM")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26.250,00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=HYPERLINK("https://www.leilaoonline.com.br/lote/detalhe/296060", "020")</f>
      </c>
      <c r="B16" s="4" t="s">
        <f>=HYPERLINK("https://www.leilaoonline.com.br/lote/detalhe/296060", "veja o vídeo!! CHEV/TRACKER T A; 2020/2021; CINZA; ALCO./GASOL. - FUNCIONANDO - IPVA 2025 OK")</f>
      </c>
      <c r="C16" s="4" t="inlineStr">
        <is>
          <t>Não vendido</t>
        </is>
      </c>
      <c r="D16" s="4" t="inlineStr">
        <is>
          <t>40</t>
        </is>
      </c>
      <c r="E16" s="5" t="inlineStr">
        <is>
          <t>61.750,00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=HYPERLINK("https://www.leilaoonline.com.br/lote/detalhe/296249", "023")</f>
      </c>
      <c r="B17" s="4" t="s">
        <f>=HYPERLINK("https://www.leilaoonline.com.br/lote/detalhe/296249", "veja o vídeo!! CHEVROLET/S10 LTZ FD2; 2013/2014; BRANCA; ALCO./GASOL. - FUNCIONANDO")</f>
      </c>
      <c r="C17" s="4" t="inlineStr">
        <is>
          <t>Não vendido</t>
        </is>
      </c>
      <c r="D17" s="4" t="inlineStr">
        <is>
          <t>12</t>
        </is>
      </c>
      <c r="E17" s="5" t="inlineStr">
        <is>
          <t>38.750,00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=HYPERLINK("https://www.leilaoonline.com.br/lote/detalhe/296047", "025")</f>
      </c>
      <c r="B18" s="4" t="s">
        <f>=HYPERLINK("https://www.leilaoonline.com.br/lote/detalhe/296047", "veja o vídeo!! FIAT/TORO FREEDOM AT6; 2019/2020; BRANCA; ALCO./GASOL. - FUNC. - FIPE APROX.: R$ 91.242,00")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28.250,00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=HYPERLINK("https://www.leilaoonline.com.br/lote/detalhe/296353", "028")</f>
      </c>
      <c r="B19" s="4" t="s">
        <f>=HYPERLINK("https://www.leilaoonline.com.br/lote/detalhe/296353", "veja o vídeo!! CITROEN/C3 90M TENDANCE; 2013/2014; PRETA; ALCO./GASOL. - FUNCIONANDO - IPVA 2025 OK")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=HYPERLINK("https://www.leilaoonline.com.br/lote/detalhe/296067", "030")</f>
      </c>
      <c r="B20" s="4" t="s">
        <f>=HYPERLINK("https://www.leilaoonline.com.br/lote/detalhe/296067", "PEUGEOT/208 GRIFFE A; 2013/2014; PRETA; ALCO./GASOL.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13.000,00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=HYPERLINK("https://www.leilaoonline.com.br/lote/detalhe/296049", "035")</f>
      </c>
      <c r="B21" s="4" t="s">
        <f>=HYPERLINK("https://www.leilaoonline.com.br/lote/detalhe/296049", "veja o vídeo!! CHEV/SPIN 1.8L MT LT; 2017/2018; BRANCA; ALCO./GASOL.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18.000,00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=HYPERLINK("https://www.leilaoonline.com.br/lote/detalhe/296062", "040")</f>
      </c>
      <c r="B22" s="4" t="s">
        <f>=HYPERLINK("https://www.leilaoonline.com.br/lote/detalhe/296062", "veja o vídeo!! TOYOTA/HILUX CD4X4 SRV; 2009/2010; PRETA; DIESEL - FUNCIONANDO")</f>
      </c>
      <c r="C22" s="4" t="inlineStr">
        <is>
          <t>Não vendido</t>
        </is>
      </c>
      <c r="D22" s="4" t="inlineStr">
        <is>
          <t>29</t>
        </is>
      </c>
      <c r="E22" s="5" t="inlineStr">
        <is>
          <t>65.000,00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=HYPERLINK("https://www.leilaoonline.com.br/lote/detalhe/296048", "045")</f>
      </c>
      <c r="B23" s="4" t="s">
        <f>=HYPERLINK("https://www.leilaoonline.com.br/lote/detalhe/296048", "veja o vídeo!! VW/SANTANA PATRULHEIRO; 2006/2006; VERMELHA; GASOLINA - FUNCIONANDO - LEGALIZADO")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=HYPERLINK("https://www.leilaoonline.com.br/lote/detalhe/296051", "050")</f>
      </c>
      <c r="B24" s="4" t="s">
        <f>=HYPERLINK("https://www.leilaoonline.com.br/lote/detalhe/296051", "veja o vídeo!! RENAULT/LOGAN EXP 1016V; 2012/2012; PRATA; ALCO./GASOL. - FUNCIONANDO - IPVA 2025 OK")</f>
      </c>
      <c r="C24" s="4" t="inlineStr">
        <is>
          <t>Não vendido</t>
        </is>
      </c>
      <c r="D24" s="4" t="inlineStr">
        <is>
          <t>26</t>
        </is>
      </c>
      <c r="E24" s="5" t="inlineStr">
        <is>
          <t>17.500,00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=HYPERLINK("https://www.leilaoonline.com.br/lote/detalhe/296065", "055")</f>
      </c>
      <c r="B25" s="4" t="s">
        <f>=HYPERLINK("https://www.leilaoonline.com.br/lote/detalhe/296065", "veja o vídeo!! I/TOYOTA RAV4 25L 4X4; 2013/2013; PRATA; GASOLINA - FUNCIONANDO - IPVA 2025 OK")</f>
      </c>
      <c r="C25" s="4" t="inlineStr">
        <is>
          <t>Não vendido</t>
        </is>
      </c>
      <c r="D25" s="4" t="inlineStr">
        <is>
          <t>9</t>
        </is>
      </c>
      <c r="E25" s="5" t="inlineStr">
        <is>
          <t>40.000,00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=HYPERLINK("https://www.leilaoonline.com.br/lote/detalhe/296052", "060")</f>
      </c>
      <c r="B26" s="4" t="s">
        <f>=HYPERLINK("https://www.leilaoonline.com.br/lote/detalhe/296052", "veja o vídeo!! CHEV/ONIX PLUS 10TAT PR2; 2022/2023; BRANCA; ALCO./GASOL. - IPVA 2025 OK")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25.000,00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=HYPERLINK("https://www.leilaoonline.com.br/lote/detalhe/296061", "065")</f>
      </c>
      <c r="B27" s="4" t="s">
        <f>=HYPERLINK("https://www.leilaoonline.com.br/lote/detalhe/296061", "TOYOTA/ETIOS SD XLS; 2015/2015; BRANCA; ALCO./GASOL. - FUNCIONANDO - IPVA 2025 OK")</f>
      </c>
      <c r="C27" s="4" t="inlineStr">
        <is>
          <t>Não vendido</t>
        </is>
      </c>
      <c r="D27" s="4" t="inlineStr">
        <is>
          <t>28</t>
        </is>
      </c>
      <c r="E27" s="5" t="inlineStr">
        <is>
          <t>20.500,00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=HYPERLINK("https://www.leilaoonline.com.br/lote/detalhe/296059", "070")</f>
      </c>
      <c r="B28" s="4" t="s">
        <f>=HYPERLINK("https://www.leilaoonline.com.br/lote/detalhe/296059", "veja o vídeo!! I/MMC PAJERO SPORT HPE; 2019/2020; PRATA; DIESEL - FUNC. - IPVA 2025 OK - FIPE APROX.: R$ 219.086,00")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100.000,00</t>
        </is>
      </c>
      <c r="F28" s="4" t="inlineStr">
        <is>
          <t>1750.00</t>
        </is>
      </c>
    </row>
    <row collapsed="false" customFormat="false" customHeight="false" hidden="false" ht="12.1" outlineLevel="0" r="29">
      <c r="A29" s="5" t="s">
        <f>=HYPERLINK("https://www.leilaoonline.com.br/lote/detalhe/296036", "075")</f>
      </c>
      <c r="B29" s="4" t="s">
        <f>=HYPERLINK("https://www.leilaoonline.com.br/lote/detalhe/296036", "veja o vídeo!! JEEP/COMPASS LIMITED F H; 2019/2020; BRANCA; ALCO./GASOL. - FUNCIONANDO")</f>
      </c>
      <c r="C29" s="4" t="inlineStr">
        <is>
          <t>Não vendido</t>
        </is>
      </c>
      <c r="D29" s="4" t="inlineStr">
        <is>
          <t>8</t>
        </is>
      </c>
      <c r="E29" s="5" t="inlineStr">
        <is>
          <t>38.750,00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=HYPERLINK("https://www.leilaoonline.com.br/lote/detalhe/296053", "080")</f>
      </c>
      <c r="B30" s="4" t="s">
        <f>=HYPERLINK("https://www.leilaoonline.com.br/lote/detalhe/296053", "veja o vídeo!! DAFRA/CITYCOM 300I; 2014/2015; PRETA; GASOLINA - FUNCIONANDO - IPVA 2025 OK")</f>
      </c>
      <c r="C30" s="4" t="inlineStr">
        <is>
          <t>Não vendido</t>
        </is>
      </c>
      <c r="D30" s="4" t="inlineStr">
        <is>
          <t>11</t>
        </is>
      </c>
      <c r="E30" s="5" t="inlineStr">
        <is>
          <t>5.500,00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=HYPERLINK("https://www.leilaoonline.com.br/lote/detalhe/296050", "085")</f>
      </c>
      <c r="B31" s="4" t="s">
        <f>=HYPERLINK("https://www.leilaoonline.com.br/lote/detalhe/296050", "veja o vídeo!! CHEV/SPIN 1.8L MT LS E; 2021/2021; PRATA; ALCO./GASOL. - FUNCIONANDO - IPVA 2025 OK")</f>
      </c>
      <c r="C31" s="4" t="inlineStr">
        <is>
          <t>Não vendido</t>
        </is>
      </c>
      <c r="D31" s="4" t="inlineStr">
        <is>
          <t>15</t>
        </is>
      </c>
      <c r="E31" s="5" t="inlineStr">
        <is>
          <t>24.500,00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=HYPERLINK("https://www.leilaoonline.com.br/lote/detalhe/296045", "090")</f>
      </c>
      <c r="B32" s="4" t="s">
        <f>=HYPERLINK("https://www.leilaoonline.com.br/lote/detalhe/296045", "veja o vídeo!! CHEV/PRISMA 1.4MT LT; 2014/2015; PRATA; ALCO./GASOL. - FUNCIONANDO")</f>
      </c>
      <c r="C32" s="4" t="inlineStr">
        <is>
          <t>Não vendido</t>
        </is>
      </c>
      <c r="D32" s="4" t="inlineStr">
        <is>
          <t>32</t>
        </is>
      </c>
      <c r="E32" s="5" t="inlineStr">
        <is>
          <t>21.000,00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=HYPERLINK("https://www.leilaoonline.com.br/lote/detalhe/296037", "095")</f>
      </c>
      <c r="B33" s="4" t="s">
        <f>=HYPERLINK("https://www.leilaoonline.com.br/lote/detalhe/296037", "veja o vídeo!! HONDA/CITY EXL; 2022/2023; BRANCA; ALCO./GASOL. - FUNCIONANDO - IPVA 2025 OK")</f>
      </c>
      <c r="C33" s="4" t="inlineStr">
        <is>
          <t>Não vendido</t>
        </is>
      </c>
      <c r="D33" s="4" t="inlineStr">
        <is>
          <t>29</t>
        </is>
      </c>
      <c r="E33" s="5" t="inlineStr">
        <is>
          <t>59.250,00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=HYPERLINK("https://www.leilaoonline.com.br/lote/detalhe/296029", "100")</f>
      </c>
      <c r="B34" s="4" t="s">
        <f>=HYPERLINK("https://www.leilaoonline.com.br/lote/detalhe/296029", "HONDA/WR-V EX CVT; 2017/2018; PRATA; ALCO./GASOL. - FUNCIONANDO - IPVA 2025 OK")</f>
      </c>
      <c r="C34" s="4" t="inlineStr">
        <is>
          <t>Não vendido</t>
        </is>
      </c>
      <c r="D34" s="4" t="inlineStr">
        <is>
          <t>29</t>
        </is>
      </c>
      <c r="E34" s="5" t="inlineStr">
        <is>
          <t>55.000,00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=HYPERLINK("https://www.leilaoonline.com.br/lote/detalhe/296020", "105")</f>
      </c>
      <c r="B35" s="4" t="s">
        <f>=HYPERLINK("https://www.leilaoonline.com.br/lote/detalhe/296020", "VW/NOVA SAVEIRO CE CABINE ESTENDIDA; 2014/2014; COR BRANCA; COMB. ALCO./GASOL. - FUNC. - IPVA 2025 OK")</f>
      </c>
      <c r="C35" s="4" t="inlineStr">
        <is>
          <t>Não vendido</t>
        </is>
      </c>
      <c r="D35" s="4" t="inlineStr">
        <is>
          <t>25</t>
        </is>
      </c>
      <c r="E35" s="5" t="inlineStr">
        <is>
          <t>39.500,00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=HYPERLINK("https://www.leilaoonline.com.br/lote/detalhe/296066", "110")</f>
      </c>
      <c r="B36" s="4" t="s">
        <f>=HYPERLINK("https://www.leilaoonline.com.br/lote/detalhe/296066", "veja o vídeo!! HONDA/FIT LX CVT; 2014/2015; PRATA; ALCO./GASOL. - FUNCIONANDO - IPVA 2025 OK")</f>
      </c>
      <c r="C36" s="4" t="inlineStr">
        <is>
          <t>Não vendido</t>
        </is>
      </c>
      <c r="D36" s="4" t="inlineStr">
        <is>
          <t>41</t>
        </is>
      </c>
      <c r="E36" s="5" t="inlineStr">
        <is>
          <t>37.000,00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=HYPERLINK("https://www.leilaoonline.com.br/lote/detalhe/296069", "115")</f>
      </c>
      <c r="B37" s="4" t="s">
        <f>=HYPERLINK("https://www.leilaoonline.com.br/lote/detalhe/296069", "I/ROYAL ENFIELD HIMALAYA; 2021/2022; CINZA; GASOLINA - NÃO FUNCIONA - IPVA 2025 OK")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=HYPERLINK("https://www.leilaoonline.com.br/lote/detalhe/296018", "120")</f>
      </c>
      <c r="B38" s="4" t="s">
        <f>=HYPERLINK("https://www.leilaoonline.com.br/lote/detalhe/296018", "veja o vídeo!! I/AUDI A5 SPB 170CV; ANO 2015/2015; COR CINZA; GASOLINA - FUNCIONANDO")</f>
      </c>
      <c r="C38" s="4" t="inlineStr">
        <is>
          <t>Não vendido</t>
        </is>
      </c>
      <c r="D38" s="4" t="inlineStr">
        <is>
          <t>7</t>
        </is>
      </c>
      <c r="E38" s="5" t="inlineStr">
        <is>
          <t>27.500,00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=HYPERLINK("https://www.leilaoonline.com.br/lote/detalhe/296022", "125")</f>
      </c>
      <c r="B39" s="4" t="s">
        <f>=HYPERLINK("https://www.leilaoonline.com.br/lote/detalhe/296022", "veja o vídeo!! RENAULT/SANDERO STEPWAY; 2009/2010; CINZA; ALCO./GASOL. - FUNCIONANDO - IPVA 2025 OK")</f>
      </c>
      <c r="C39" s="4" t="inlineStr">
        <is>
          <t>Não vendido</t>
        </is>
      </c>
      <c r="D39" s="4" t="inlineStr">
        <is>
          <t>6</t>
        </is>
      </c>
      <c r="E39" s="5" t="inlineStr">
        <is>
          <t>9.500,00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=HYPERLINK("https://www.leilaoonline.com.br/lote/detalhe/296039", "130")</f>
      </c>
      <c r="B40" s="4" t="s">
        <f>=HYPERLINK("https://www.leilaoonline.com.br/lote/detalhe/296039", "veja o vídeo!! GM/CORSA ST; 2000/2001; VERMELHA; GASOLINA - FUNCIONANDO ")</f>
      </c>
      <c r="C40" s="4" t="inlineStr">
        <is>
          <t>Não vendido</t>
        </is>
      </c>
      <c r="D40" s="4" t="inlineStr">
        <is>
          <t>26</t>
        </is>
      </c>
      <c r="E40" s="5" t="inlineStr">
        <is>
          <t>21.500,00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=HYPERLINK("https://www.leilaoonline.com.br/lote/detalhe/296031", "135")</f>
      </c>
      <c r="B41" s="4" t="s">
        <f>=HYPERLINK("https://www.leilaoonline.com.br/lote/detalhe/296031", "TOYOTA/ETIOS HB XS; 2013/2013; PRATA; ALCO./GASOL. - FUNCIONANDO - IPVA 2025 OK")</f>
      </c>
      <c r="C41" s="4" t="inlineStr">
        <is>
          <t>Não vendido</t>
        </is>
      </c>
      <c r="D41" s="4" t="inlineStr">
        <is>
          <t>19</t>
        </is>
      </c>
      <c r="E41" s="5" t="inlineStr">
        <is>
          <t>14.000,00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=HYPERLINK("https://www.leilaoonline.com.br/lote/detalhe/296034", "140")</f>
      </c>
      <c r="B42" s="4" t="s">
        <f>=HYPERLINK("https://www.leilaoonline.com.br/lote/detalhe/296034", "VW/POLO 1.6; 2008/2009; PRETA; ALCO./GASOL./GNV - FUNCIONANDO")</f>
      </c>
      <c r="C42" s="4" t="inlineStr">
        <is>
          <t>Não vendido</t>
        </is>
      </c>
      <c r="D42" s="4" t="inlineStr">
        <is>
          <t>9</t>
        </is>
      </c>
      <c r="E42" s="5" t="inlineStr">
        <is>
          <t>14.500,00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=HYPERLINK("https://www.leilaoonline.com.br/lote/detalhe/296023", "145")</f>
      </c>
      <c r="B43" s="4" t="s">
        <f>=HYPERLINK("https://www.leilaoonline.com.br/lote/detalhe/296023", "veja o vídeo!! I/AUDI RS4 AVANT 4.2FSI; 2014/2015; VERMELHA; GASOLINA - FUNC. - IPVA 2025 OK - FIPE APROX.: R$ 362.069,00")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50.000,00</t>
        </is>
      </c>
      <c r="F43" s="4" t="inlineStr">
        <is>
          <t>2500.00</t>
        </is>
      </c>
    </row>
    <row collapsed="false" customFormat="false" customHeight="false" hidden="false" ht="12.1" outlineLevel="0" r="44">
      <c r="A44" s="5" t="s">
        <f>=HYPERLINK("https://www.leilaoonline.com.br/lote/detalhe/296027", "150")</f>
      </c>
      <c r="B44" s="4" t="s">
        <f>=HYPERLINK("https://www.leilaoonline.com.br/lote/detalhe/296027", "veja o vídeo!! HONDA/FIT LXL; 2005/2006; PRATA; GASOLINA - FUNCIONANDO - IPVA 2025 OK")</f>
      </c>
      <c r="C44" s="4" t="inlineStr">
        <is>
          <t>Não vendido</t>
        </is>
      </c>
      <c r="D44" s="4" t="inlineStr">
        <is>
          <t>22</t>
        </is>
      </c>
      <c r="E44" s="5" t="inlineStr">
        <is>
          <t>15.500,00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=HYPERLINK("https://www.leilaoonline.com.br/lote/detalhe/296017", "155")</f>
      </c>
      <c r="B45" s="4" t="s">
        <f>=HYPERLINK("https://www.leilaoonline.com.br/lote/detalhe/296017", "veja o vídeo!! RENAULT/SANDERO EXPRESSION 1.0; ANO 2013/2014; COR PRETA; ALCO./GASOL. - FUNCIONANDO")</f>
      </c>
      <c r="C45" s="4" t="inlineStr">
        <is>
          <t>Não vendido</t>
        </is>
      </c>
      <c r="D45" s="4" t="inlineStr">
        <is>
          <t>24</t>
        </is>
      </c>
      <c r="E45" s="5" t="inlineStr">
        <is>
          <t>16.500,00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=HYPERLINK("https://www.leilaoonline.com.br/lote/detalhe/296024", "160")</f>
      </c>
      <c r="B46" s="4" t="s">
        <f>=HYPERLINK("https://www.leilaoonline.com.br/lote/detalhe/296024", "veja o vídeo!! I/HONDA CR-V EXL; 2008/2008; PRATA; GASOLINA - FUNCIONANDO - IPVA 2025 OK")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17.500,00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=HYPERLINK("https://www.leilaoonline.com.br/lote/detalhe/296072", "165")</f>
      </c>
      <c r="B47" s="4" t="s">
        <f>=HYPERLINK("https://www.leilaoonline.com.br/lote/detalhe/296072", "CHEVROLET SPIN LS; 2021/2021; PRATA; ALCO./GASOL. - FUNCIONANDO - IPVA 2025 OK")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20.000,00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=HYPERLINK("https://www.leilaoonline.com.br/lote/detalhe/296041", "170")</f>
      </c>
      <c r="B48" s="4" t="s">
        <f>=HYPERLINK("https://www.leilaoonline.com.br/lote/detalhe/296041", "veja o vídeo!! TOYOTA/ETIOS SD XLS; 2013/2013; CINZA; ALCO./GASOL. - FUNCIONANDO - IPVA 2025 OK")</f>
      </c>
      <c r="C48" s="4" t="inlineStr">
        <is>
          <t>Não vendido</t>
        </is>
      </c>
      <c r="D48" s="4" t="inlineStr">
        <is>
          <t>5</t>
        </is>
      </c>
      <c r="E48" s="5" t="inlineStr">
        <is>
          <t>9.000,00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=HYPERLINK("https://www.leilaoonline.com.br/lote/detalhe/296040", "175")</f>
      </c>
      <c r="B49" s="4" t="s">
        <f>=HYPERLINK("https://www.leilaoonline.com.br/lote/detalhe/296040", "MMC/L200 TRITON HPE D; 2014/2015; PRETA; DIESEL - FUNCIONANDO - IPVA 2025 OK")</f>
      </c>
      <c r="C49" s="4" t="inlineStr">
        <is>
          <t>Não vendido</t>
        </is>
      </c>
      <c r="D49" s="4" t="inlineStr">
        <is>
          <t>34</t>
        </is>
      </c>
      <c r="E49" s="5" t="inlineStr">
        <is>
          <t>72.500,00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=HYPERLINK("https://www.leilaoonline.com.br/lote/detalhe/296028", "180")</f>
      </c>
      <c r="B50" s="4" t="s">
        <f>=HYPERLINK("https://www.leilaoonline.com.br/lote/detalhe/296028", "VW/GOL 1.6; ANO 2009/2010; COR BRANCA; COMB. ALCO./GASOL. - FUNCIONANDO - IPVA 2025 OK")</f>
      </c>
      <c r="C50" s="4" t="inlineStr">
        <is>
          <t>Não vendido</t>
        </is>
      </c>
      <c r="D50" s="4" t="inlineStr">
        <is>
          <t>18</t>
        </is>
      </c>
      <c r="E50" s="5" t="inlineStr">
        <is>
          <t>13.500,00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=HYPERLINK("https://www.leilaoonline.com.br/lote/detalhe/296038", "185")</f>
      </c>
      <c r="B51" s="4" t="s">
        <f>=HYPERLINK("https://www.leilaoonline.com.br/lote/detalhe/296038", "NISSAN/KICKS SL CVT; 2018/2018; PRETA; ALCO./GASOL. - FUNCIONANDO - IPVA 2025 OK")</f>
      </c>
      <c r="C51" s="4" t="inlineStr">
        <is>
          <t>Não vendido</t>
        </is>
      </c>
      <c r="D51" s="4" t="inlineStr">
        <is>
          <t>9</t>
        </is>
      </c>
      <c r="E51" s="5" t="inlineStr">
        <is>
          <t>38.000,00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=HYPERLINK("https://www.leilaoonline.com.br/lote/detalhe/296019", "190")</f>
      </c>
      <c r="B52" s="4" t="s">
        <f>=HYPERLINK("https://www.leilaoonline.com.br/lote/detalhe/296019", "veja o vídeo!! I/BMW 320I; 2019/2020; PRETA; GASOLINA - FUNC. - FIPE APROX.: R$ 202.820,00")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45.000,00</t>
        </is>
      </c>
      <c r="F52" s="4" t="inlineStr">
        <is>
          <t>1750.00</t>
        </is>
      </c>
    </row>
    <row collapsed="false" customFormat="false" customHeight="false" hidden="false" ht="12.1" outlineLevel="0" r="53">
      <c r="A53" s="5" t="s">
        <f>=HYPERLINK("https://www.leilaoonline.com.br/lote/detalhe/296021", "195")</f>
      </c>
      <c r="B53" s="4" t="s">
        <f>=HYPERLINK("https://www.leilaoonline.com.br/lote/detalhe/296021", "TOYOTA HILUX CD 4X4; ANO 2021/2021; COR BRANCA; COMB. DIESEL - FUNCIONANDO - IPVA 2025 OK")</f>
      </c>
      <c r="C53" s="4" t="inlineStr">
        <is>
          <t>Não vendido</t>
        </is>
      </c>
      <c r="D53" s="4" t="inlineStr">
        <is>
          <t>58</t>
        </is>
      </c>
      <c r="E53" s="5" t="inlineStr">
        <is>
          <t>117.500,00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=HYPERLINK("https://www.leilaoonline.com.br/lote/detalhe/296026", "200")</f>
      </c>
      <c r="B54" s="4" t="s">
        <f>=HYPERLINK("https://www.leilaoonline.com.br/lote/detalhe/296026", "I/NISSAN SENTRA S; 2007/2008; PRETA; GASOLINA - FUNCIONANDO")</f>
      </c>
      <c r="C54" s="4" t="inlineStr">
        <is>
          <t>Não vendido</t>
        </is>
      </c>
      <c r="D54" s="4" t="inlineStr">
        <is>
          <t>18</t>
        </is>
      </c>
      <c r="E54" s="5" t="inlineStr">
        <is>
          <t>13.500,00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=HYPERLINK("https://www.leilaoonline.com.br/lote/detalhe/296032", "205")</f>
      </c>
      <c r="B55" s="4" t="s">
        <f>=HYPERLINK("https://www.leilaoonline.com.br/lote/detalhe/296032", "veja o vídeo!! FORD/FIESTA GL; 2001/2001; BRANCA; GASOLINA - FUNCIONANDO")</f>
      </c>
      <c r="C55" s="4" t="inlineStr">
        <is>
          <t>Não vendido</t>
        </is>
      </c>
      <c r="D55" s="4" t="inlineStr">
        <is>
          <t>7</t>
        </is>
      </c>
      <c r="E55" s="5" t="inlineStr">
        <is>
          <t>4.500,00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=HYPERLINK("https://www.leilaoonline.com.br/lote/detalhe/296030", "210")</f>
      </c>
      <c r="B56" s="4" t="s">
        <f>=HYPERLINK("https://www.leilaoonline.com.br/lote/detalhe/296030", "HONDA/FIT LX CVT; 2016/2016; PRATA; ALCO./GASOL. - FUNCIONANDO - IPVA 2025 OK")</f>
      </c>
      <c r="C56" s="4" t="inlineStr">
        <is>
          <t>Não vendido</t>
        </is>
      </c>
      <c r="D56" s="4" t="inlineStr">
        <is>
          <t>10</t>
        </is>
      </c>
      <c r="E56" s="5" t="inlineStr">
        <is>
          <t>28.250,00</t>
        </is>
      </c>
      <c r="F56" s="4" t="inlineStr">
        <is>
          <t>1250.00</t>
        </is>
      </c>
    </row>
    <row collapsed="false" customFormat="false" customHeight="false" hidden="false" ht="12.1" outlineLevel="0" r="57">
      <c r="A57" s="5" t="s">
        <f>=HYPERLINK("https://www.leilaoonline.com.br/lote/detalhe/296042", "215")</f>
      </c>
      <c r="B57" s="4" t="s">
        <f>=HYPERLINK("https://www.leilaoonline.com.br/lote/detalhe/296042", "veja o vídeo!! I/HONDA CR-V EXL; 2011/2011; PRETA; ALCO./GASOL. - FUNCIONANDO 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30.000,00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=HYPERLINK("https://www.leilaoonline.com.br/lote/detalhe/296035", "220")</f>
      </c>
      <c r="B58" s="4" t="s">
        <f>=HYPERLINK("https://www.leilaoonline.com.br/lote/detalhe/296035", "VW/AMAROK CD 4X4 S; ANO 2017/2017; COR PRATA; COMB. DIESEL - FUNCIONANDO - IPVA 2025 OK")</f>
      </c>
      <c r="C58" s="4" t="inlineStr">
        <is>
          <t>Não vendido</t>
        </is>
      </c>
      <c r="D58" s="4" t="inlineStr">
        <is>
          <t>12</t>
        </is>
      </c>
      <c r="E58" s="5" t="inlineStr">
        <is>
          <t>43.750,00</t>
        </is>
      </c>
      <c r="F58" s="4" t="inlineStr">
        <is>
          <t>1250.00</t>
        </is>
      </c>
    </row>
    <row collapsed="false" customFormat="false" customHeight="false" hidden="false" ht="12.1" outlineLevel="0" r="59">
      <c r="A59" s="5" t="s">
        <f>=HYPERLINK("https://www.leilaoonline.com.br/lote/detalhe/296025", "225")</f>
      </c>
      <c r="B59" s="4" t="s">
        <f>=HYPERLINK("https://www.leilaoonline.com.br/lote/detalhe/296025", "veja o vídeo!! CHEV/ONIX 10TMT LT1; 2021/2022; PRETA; ALCO./GASOL. - FUNCIONANDO")</f>
      </c>
      <c r="C59" s="4" t="inlineStr">
        <is>
          <t>Não vendido</t>
        </is>
      </c>
      <c r="D59" s="4" t="inlineStr">
        <is>
          <t>36</t>
        </is>
      </c>
      <c r="E59" s="5" t="inlineStr">
        <is>
          <t>40.500,00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=HYPERLINK("https://www.leilaoonline.com.br/lote/detalhe/296058", "230")</f>
      </c>
      <c r="B60" s="4" t="s">
        <f>=HYPERLINK("https://www.leilaoonline.com.br/lote/detalhe/296058", "veja o vídeo!! IVECOFIAT/DAILY3510 VAN1; 2002/2003; BRANCA; DIESEL - FUNCIONANDO")</f>
      </c>
      <c r="C60" s="4" t="inlineStr">
        <is>
          <t>Não vendido</t>
        </is>
      </c>
      <c r="D60" s="4" t="inlineStr">
        <is>
          <t>4</t>
        </is>
      </c>
      <c r="E60" s="5" t="inlineStr">
        <is>
          <t>18.500,00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=HYPERLINK("https://www.leilaoonline.com.br/lote/detalhe/296056", "235")</f>
      </c>
      <c r="B61" s="4" t="s">
        <f>=HYPERLINK("https://www.leilaoonline.com.br/lote/detalhe/296056", "veja o vídeo!! CHEV/SPIN 1.8L AT LT; 2013/2014; PRETA; ALCO./GASOL. - FUNCIONANDO")</f>
      </c>
      <c r="C61" s="4" t="inlineStr">
        <is>
          <t>Não vendido</t>
        </is>
      </c>
      <c r="D61" s="4" t="inlineStr">
        <is>
          <t>10</t>
        </is>
      </c>
      <c r="E61" s="5" t="inlineStr">
        <is>
          <t>17.500,00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=HYPERLINK("https://www.leilaoonline.com.br/lote/detalhe/296055", "240")</f>
      </c>
      <c r="B62" s="4" t="s">
        <f>=HYPERLINK("https://www.leilaoonline.com.br/lote/detalhe/296055", "VW/VOYAGE GL; 1990/1990; BEGE; GASOLINA - FUNCIONANDO")</f>
      </c>
      <c r="C62" s="4" t="inlineStr">
        <is>
          <t>Não vendido</t>
        </is>
      </c>
      <c r="D62" s="4" t="inlineStr">
        <is>
          <t>22</t>
        </is>
      </c>
      <c r="E62" s="5" t="inlineStr">
        <is>
          <t>15.500,00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=HYPERLINK("https://www.leilaoonline.com.br/lote/detalhe/296064", "245")</f>
      </c>
      <c r="B63" s="4" t="s">
        <f>=HYPERLINK("https://www.leilaoonline.com.br/lote/detalhe/296064", "veja o vídeo!! VW/SANTANA 2000 MI; 1998/1999; CINZA; GASOLINA - FUNCIONANDO")</f>
      </c>
      <c r="C63" s="4" t="inlineStr">
        <is>
          <t>Não vendido</t>
        </is>
      </c>
      <c r="D63" s="4" t="inlineStr">
        <is>
          <t>4</t>
        </is>
      </c>
      <c r="E63" s="5" t="inlineStr">
        <is>
          <t>6.500,00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=HYPERLINK("https://www.leilaoonline.com.br/lote/detalhe/296073", "250")</f>
      </c>
      <c r="B64" s="4" t="s">
        <f>=HYPERLINK("https://www.leilaoonline.com.br/lote/detalhe/296073", "FIAT/DUCATO COMBINATO; ANO 2001; SUCATA - FIM DE VIDA ÚTIL, SEM DIREITO A DOCUMENTO")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=HYPERLINK("https://www.leilaoonline.com.br/lote/detalhe/296046", "255")</f>
      </c>
      <c r="B65" s="4" t="s">
        <f>=HYPERLINK("https://www.leilaoonline.com.br/lote/detalhe/296046", "JINBEI M35; ANO 2010/2010; COR BRANCA; COMB. GASOLINA - FUNCIONANDO - IPVA 2025 OK")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16.000,00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=HYPERLINK("https://www.leilaoonline.com.br/lote/detalhe/296063", "260")</f>
      </c>
      <c r="B66" s="4" t="s">
        <f>=HYPERLINK("https://www.leilaoonline.com.br/lote/detalhe/296063", "TOYOTA HILUX SW4 SRV 4X4; 2008/2008; COR PRETA; DIESEL - FUNCIONANDO - IPVA 2025 OK")</f>
      </c>
      <c r="C66" s="4" t="inlineStr">
        <is>
          <t>Não vendido</t>
        </is>
      </c>
      <c r="D66" s="4" t="inlineStr">
        <is>
          <t>26</t>
        </is>
      </c>
      <c r="E66" s="5" t="inlineStr">
        <is>
          <t>75.000,00</t>
        </is>
      </c>
      <c r="F66" s="4" t="inlineStr">
        <is>
          <t>1250.00</t>
        </is>
      </c>
    </row>
    <row collapsed="false" customFormat="false" customHeight="false" hidden="false" ht="12.1" outlineLevel="0" r="67">
      <c r="A67" s="5" t="s">
        <f>=HYPERLINK("https://www.leilaoonline.com.br/lote/detalhe/296043", "265")</f>
      </c>
      <c r="B67" s="4" t="s">
        <f>=HYPERLINK("https://www.leilaoonline.com.br/lote/detalhe/296043", "veja o vídeo!! MMC/ASX 2.0 CVT; 2016/2016; PRATA; GASOLINA - FUNCIONANDO - IPVA 2025 OK")</f>
      </c>
      <c r="C67" s="4" t="inlineStr">
        <is>
          <t>Não vendido</t>
        </is>
      </c>
      <c r="D67" s="4" t="inlineStr">
        <is>
          <t>17</t>
        </is>
      </c>
      <c r="E67" s="5" t="inlineStr">
        <is>
          <t>40.000,00</t>
        </is>
      </c>
      <c r="F67" s="4" t="inlineStr">
        <is>
          <t>1250.00</t>
        </is>
      </c>
    </row>
    <row collapsed="false" customFormat="false" customHeight="false" hidden="false" ht="12.1" outlineLevel="0" r="68">
      <c r="A68" s="5" t="s">
        <f>=HYPERLINK("https://www.leilaoonline.com.br/lote/detalhe/296044", "270")</f>
      </c>
      <c r="B68" s="4" t="s">
        <f>=HYPERLINK("https://www.leilaoonline.com.br/lote/detalhe/296044", "veja o vídeo!! FIAT/DUCATO MAXI; 2001/2002; BRANCA; DIESEL - FUNCIONANDO")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13.000,00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=HYPERLINK("https://www.leilaoonline.com.br/lote/detalhe/296068", "275")</f>
      </c>
      <c r="B69" s="4" t="s">
        <f>=HYPERLINK("https://www.leilaoonline.com.br/lote/detalhe/296068", "veja o vídeo!! MMC/PAJERO SPORT FLEX; 2009/2010; CINZA; ALCO./GASOL. - FUNCIONANDO")</f>
      </c>
      <c r="C69" s="4" t="inlineStr">
        <is>
          <t>Não vendido</t>
        </is>
      </c>
      <c r="D69" s="4" t="inlineStr">
        <is>
          <t>4</t>
        </is>
      </c>
      <c r="E69" s="5" t="inlineStr">
        <is>
          <t>16.500,00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=HYPERLINK("https://www.leilaoonline.com.br/lote/detalhe/296071", "280")</f>
      </c>
      <c r="B70" s="4" t="s">
        <f>=HYPERLINK("https://www.leilaoonline.com.br/lote/detalhe/296071", "FORD/DEL REY; 1983/1984; MARROM; ALCOOL - NÃO FUNCIONA")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=HYPERLINK("https://www.leilaoonline.com.br/lote/detalhe/296070", "285")</f>
      </c>
      <c r="B71" s="4" t="s">
        <f>=HYPERLINK("https://www.leilaoonline.com.br/lote/detalhe/296070", "MERCEDES BENZ C280; ANO 1995; GASOLINA - FUNCIONANDO")</f>
      </c>
      <c r="C71" s="4" t="inlineStr">
        <is>
          <t>Não vendido</t>
        </is>
      </c>
      <c r="D71" s="4" t="inlineStr">
        <is>
          <t>28</t>
        </is>
      </c>
      <c r="E71" s="5" t="inlineStr">
        <is>
          <t>18.500,00</t>
        </is>
      </c>
      <c r="F7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2026-09-20T07:39:37.00Z</dcterms:created>
  <dc:creator>Tellks Tecnologia</dc:creator>
  <cp:revision>0</cp:revision>
</cp:coreProperties>
</file>