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- TRANSBORDOS - TRATORES - EQUIPAMENTOS INDUSTRIAIS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=HYPERLINK("https://www.leilaoonline.com.br/lote/detalhe/330755", "34174")</f>
      </c>
      <c r="B11" s="4" t="s">
        <f>=HYPERLINK("https://www.leilaoonline.com.br/lote/detalhe/330755", "APROX. 124 ITENS DE MOBILIÁRIOS DIVERSOS. - (VEJA DESCRITIVO DE ITENS) . - (14º ANDAR) - LOC. OSASCO/SP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=HYPERLINK("https://www.leilaoonline.com.br/lote/detalhe/330722", "34178")</f>
      </c>
      <c r="B12" s="4" t="s">
        <f>=HYPERLINK("https://www.leilaoonline.com.br/lote/detalhe/330722", "01 CAIXA DE SOM CS5000, 01 MODULO DE MICROFONE SEM FIO, 01 MICROFONE - LOC. UNIVALEM/ VALPARAISO")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=HYPERLINK("https://www.leilaoonline.com.br/lote/detalhe/330723", "34179")</f>
      </c>
      <c r="B13" s="4" t="s">
        <f>=HYPERLINK("https://www.leilaoonline.com.br/lote/detalhe/330723", "03 DATASHOW - LOC. UNIVALEM/ VALPARAISO")</f>
      </c>
      <c r="C13" s="4" t="inlineStr">
        <is>
          <t>Aguardando</t>
        </is>
      </c>
      <c r="D13" s="4" t="inlineStr">
        <is>
          <t>4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=HYPERLINK("https://www.leilaoonline.com.br/lote/detalhe/330724", "34180")</f>
      </c>
      <c r="B14" s="4" t="s">
        <f>=HYPERLINK("https://www.leilaoonline.com.br/lote/detalhe/330724", "02 DATASHOW - LOC. UNIVALEM/ VALPARAISO")</f>
      </c>
      <c r="C14" s="4" t="inlineStr">
        <is>
          <t>Aguardando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=HYPERLINK("https://www.leilaoonline.com.br/lote/detalhe/330905", "34191")</f>
      </c>
      <c r="B15" s="4" t="s">
        <f>=HYPERLINK("https://www.leilaoonline.com.br/lote/detalhe/330905", "LOTE DE EQUIPAMENTOS ELETRÔNICOS DIVERSOS - (VEJA DESCRITIVO DE ITENS) - LOC. COSTA PINTO 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=HYPERLINK("https://www.leilaoonline.com.br/lote/detalhe/330906", "34192")</f>
      </c>
      <c r="B16" s="4" t="s">
        <f>=HYPERLINK("https://www.leilaoonline.com.br/lote/detalhe/330906", "LOTE PNEUS DIVERSOS TAMANHOS. - (VEJA DESCRITIVO DE ITENS) - LOC. SÃO FRANCISCO ")</f>
      </c>
      <c r="C16" s="4" t="inlineStr">
        <is>
          <t>Aguardando</t>
        </is>
      </c>
      <c r="D16" s="4" t="inlineStr">
        <is>
          <t>7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=HYPERLINK("https://www.leilaoonline.com.br/lote/detalhe/330917", "34193")</f>
      </c>
      <c r="B17" s="4" t="s">
        <f>=HYPERLINK("https://www.leilaoonline.com.br/lote/detalhe/330917", "APROX.05 CONTAINERES COLETOR MULTIUSO VARIADOS- DADOS APROX.(Comp.1,6 a 1,8 m - Larg.0,9 a 1,1 m - Altura 0,8 a 1,0 m - Capac.: ~1.300 e 1.800) - LOC. CAR PIRACICABA ")</f>
      </c>
      <c r="C17" s="4" t="inlineStr">
        <is>
          <t>Aguardando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=HYPERLINK("https://www.leilaoonline.com.br/lote/detalhe/330717", "35318")</f>
      </c>
      <c r="B18" s="4" t="s">
        <f>=HYPERLINK("https://www.leilaoonline.com.br/lote/detalhe/330717", "TRANSBORDO SANTA IZABEL TRIDEM 13T - ANO 2013 - FR11003682. - LOC. VALE DO ROSÁRIO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=HYPERLINK("https://www.leilaoonline.com.br/lote/detalhe/331172", "35398")</f>
      </c>
      <c r="B19" s="4" t="s">
        <f>=HYPERLINK("https://www.leilaoonline.com.br/lote/detalhe/331172", "TRANSBORDO CIVEMASA TRIDEM 13T - ANO 2008 - FR9004016 - LOC. LAGOA DA PRATA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=HYPERLINK("https://www.leilaoonline.com.br/lote/detalhe/331173", "35415")</f>
      </c>
      <c r="B20" s="4" t="s">
        <f>=HYPERLINK("https://www.leilaoonline.com.br/lote/detalhe/331173", "TRANSBORDO CIVEMASA 10 TON - ANO 2008 - FR8003016/513016 - LOC. LAGOA DA PRATA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=HYPERLINK("https://www.leilaoonline.com.br/lote/detalhe/330713", "35417")</f>
      </c>
      <c r="B21" s="4" t="s">
        <f>=HYPERLINK("https://www.leilaoonline.com.br/lote/detalhe/330713", "TRANSBORDO TAC ARR 10500KG 24M³ 4700X3550; ANO 2009. - FR1003019. - LOC. LAGOA DA PRATA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=HYPERLINK("https://www.leilaoonline.com.br/lote/detalhe/330716", "35418")</f>
      </c>
      <c r="B22" s="4" t="s">
        <f>=HYPERLINK("https://www.leilaoonline.com.br/lote/detalhe/330716", "TRANSBORDO CIVEMASA TAC 10500 C/2 EIXOS; ANO 2009. - FR1003034. - LOC. LAGOA DA PRATA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=HYPERLINK("https://www.leilaoonline.com.br/lote/detalhe/330715", "35419")</f>
      </c>
      <c r="B23" s="4" t="s">
        <f>=HYPERLINK("https://www.leilaoonline.com.br/lote/detalhe/330715", "TRANSBORDO CIVEMASA; ANO 2009. - FR1003009. - LOC. LAGOA  DA PRATA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=HYPERLINK("https://www.leilaoonline.com.br/lote/detalhe/331174", "35424")</f>
      </c>
      <c r="B24" s="4" t="s">
        <f>=HYPERLINK("https://www.leilaoonline.com.br/lote/detalhe/331174", "TRANSBORDO CIVEMASA 10 TON - ANO 2008 - FR8003015/513015 - LOC. LAGOA DA PRATA")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=HYPERLINK("https://www.leilaoonline.com.br/lote/detalhe/331111", "35565")</f>
      </c>
      <c r="B25" s="4" t="s">
        <f>=HYPERLINK("https://www.leilaoonline.com.br/lote/detalhe/331111", "EQUIPAMENTOS LABORATÓRIO (01 CONDUTIVIMETRO, 01 REFRATOMETRO, 01 CORTADOR DE COLONIA, 04 TRD)- LOC. GASA")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=HYPERLINK("https://www.leilaoonline.com.br/lote/detalhe/331167", "35575")</f>
      </c>
      <c r="B26" s="4" t="s">
        <f>=HYPERLINK("https://www.leilaoonline.com.br/lote/detalhe/331167", "ESPALHADOR DE CALCÁRIO CARDEROLI - PT341176 - LOC. CAARAPÓ")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=HYPERLINK("https://www.leilaoonline.com.br/lote/detalhe/330706", "35763")</f>
      </c>
      <c r="B27" s="4" t="s">
        <f>=HYPERLINK("https://www.leilaoonline.com.br/lote/detalhe/330706", " PLANTADEIRA. - FR20330. - LOC. DIAMANTE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=HYPERLINK("https://www.leilaoonline.com.br/lote/detalhe/330707", "35764")</f>
      </c>
      <c r="B28" s="4" t="s">
        <f>=HYPERLINK("https://www.leilaoonline.com.br/lote/detalhe/330707", " PLANTADEIRA. - FR20312. - LOC. DIAMANTE")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=HYPERLINK("https://www.leilaoonline.com.br/lote/detalhe/330691", "35834")</f>
      </c>
      <c r="B29" s="4" t="s">
        <f>=HYPERLINK("https://www.leilaoonline.com.br/lote/detalhe/330691", " COLHEDORA CASE III; ANO 2018. - FR11002202. - LOC. VALE DO ROSÁRIO")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=HYPERLINK("https://www.leilaoonline.com.br/lote/detalhe/331119", "35865")</f>
      </c>
      <c r="B30" s="4" t="s">
        <f>=HYPERLINK("https://www.leilaoonline.com.br/lote/detalhe/331119", "NOBREAK. - PT30480 - LOC. UNIVALEM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=HYPERLINK("https://www.leilaoonline.com.br/lote/detalhe/331118", "35866")</f>
      </c>
      <c r="B31" s="4" t="s">
        <f>=HYPERLINK("https://www.leilaoonline.com.br/lote/detalhe/331118", " TRANSFORMADOR - LOC. UNIVALEM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=HYPERLINK("https://www.leilaoonline.com.br/lote/detalhe/331112", "36107")</f>
      </c>
      <c r="B32" s="4" t="s">
        <f>=HYPERLINK("https://www.leilaoonline.com.br/lote/detalhe/331112", " 01 TESTE DE PRESSÃO, 01 ESTATOR, BOMBAS PNEUMÁTICAS, ATUADORES E OUTROS - LOC. DESTIVALE")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=HYPERLINK("https://www.leilaoonline.com.br/lote/detalhe/331169", "36111")</f>
      </c>
      <c r="B33" s="4" t="s">
        <f>=HYPERLINK("https://www.leilaoonline.com.br/lote/detalhe/331169", "ESPALHADOR DE CALCÁRIO CARDEROLI - PT341182 - LOC. CAARAPÓ")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=HYPERLINK("https://www.leilaoonline.com.br/lote/detalhe/331165", "36124")</f>
      </c>
      <c r="B34" s="4" t="s">
        <f>=HYPERLINK("https://www.leilaoonline.com.br/lote/detalhe/331165", "VEJA VÍDEO!! TRATOR VALTRA BM 125I 4X4 - FR1023 - LOC. JATAÍ")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=HYPERLINK("https://www.leilaoonline.com.br/lote/detalhe/330690", "36157")</f>
      </c>
      <c r="B35" s="4" t="s">
        <f>=HYPERLINK("https://www.leilaoonline.com.br/lote/detalhe/330690", "COLHEDORA CASE III; ANO 2018. - FR9002607. - LOC. VALE DO ROSÁRIO")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=HYPERLINK("https://www.leilaoonline.com.br/lote/detalhe/330708", "36393")</f>
      </c>
      <c r="B36" s="4" t="s">
        <f>=HYPERLINK("https://www.leilaoonline.com.br/lote/detalhe/330708", " CARRETA DE VIVÊNCIA. - FR67153. - LOC. BOM RETIRO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=HYPERLINK("https://www.leilaoonline.com.br/lote/detalhe/330820", "36407")</f>
      </c>
      <c r="B37" s="4" t="s">
        <f>=HYPERLINK("https://www.leilaoonline.com.br/lote/detalhe/330820", " CARRETA DE VIVÊNCIA (SR/ SOUFER CFE 2E) - ANO 2012/2012; CINZA. - FR139419. - LOC. BOM RETIRO 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=HYPERLINK("https://www.leilaoonline.com.br/lote/detalhe/330750", "36434")</f>
      </c>
      <c r="B38" s="4" t="s">
        <f>=HYPERLINK("https://www.leilaoonline.com.br/lote/detalhe/330750", "MÓVEIS, EQUIPAMENTOS E ELETRODOMÉSTICOS PARA COZINHA: ARMÁRIO PLANEJADO, ARMÁRIO DE AÇO, 01 FORNO BRASTEMP, 01 FREEZER VERTICAL, 01 GELADEIRA CONSUL, 01 FOGÃO CONSUL, (GELADEIRA BRASTEMP NÃO FAZ PARTE DO LOTE) E ELETRODOMÉSTICOS CONFORME DESCRIÇÃO DE FOTOS. - LOC. IGARAÇU DO TIETÊ")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=HYPERLINK("https://www.leilaoonline.com.br/lote/detalhe/330749", "36449")</f>
      </c>
      <c r="B39" s="4" t="s">
        <f>=HYPERLINK("https://www.leilaoonline.com.br/lote/detalhe/330749", "07 APARELHOS DE AR-CONDICIONADO DE 10.000 A 26.000 BTUS APROX. - UND. BARRA - LOC. IGARAÇU DO TIETÊ")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=HYPERLINK("https://www.leilaoonline.com.br/lote/detalhe/331166", "36728")</f>
      </c>
      <c r="B40" s="4" t="s">
        <f>=HYPERLINK("https://www.leilaoonline.com.br/lote/detalhe/331166", "VEJA VÍDEO!!! TRATOR VALTRA BM 125I 4X4 - ANO 2008 - FR163423 - LOC. JATAÍ")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=HYPERLINK("https://www.leilaoonline.com.br/lote/detalhe/331103", "36792")</f>
      </c>
      <c r="B41" s="4" t="s">
        <f>=HYPERLINK("https://www.leilaoonline.com.br/lote/detalhe/331103", " PAINEL ELÉTRICO CENTRÍFULGA  AÇÚCAR; PT056718/056717 - LOC. MUNDIAL")</f>
      </c>
      <c r="C41" s="4" t="inlineStr">
        <is>
          <t>Aguardando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=HYPERLINK("https://www.leilaoonline.com.br/lote/detalhe/331102", "36794")</f>
      </c>
      <c r="B42" s="4" t="s">
        <f>=HYPERLINK("https://www.leilaoonline.com.br/lote/detalhe/331102", " 01 BI- HELICOIDAL, 01 VOLANDEIRA APROX. 15 TONELADAS (VENDA POR KG) - LOC. UNIVALEM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=HYPERLINK("https://www.leilaoonline.com.br/lote/detalhe/330693", "36803")</f>
      </c>
      <c r="B43" s="4" t="s">
        <f>=HYPERLINK("https://www.leilaoonline.com.br/lote/detalhe/330693", "TRATOR CASE PUMA 200 4X4; ANO 2016. - FR512055. - LOC. LAGOA DA PRATA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=HYPERLINK("https://www.leilaoonline.com.br/lote/detalhe/331171", "36804")</f>
      </c>
      <c r="B44" s="4" t="s">
        <f>=HYPERLINK("https://www.leilaoonline.com.br/lote/detalhe/331171", "TRATOR CASE PUMA 200 4X4 - ANO 2016 - FR512062 - LOC. LAGOA DA PRATA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=HYPERLINK("https://www.leilaoonline.com.br/lote/detalhe/330692", "36807")</f>
      </c>
      <c r="B45" s="4" t="s">
        <f>=HYPERLINK("https://www.leilaoonline.com.br/lote/detalhe/330692", "TRATOR CASE PUMA 200 4X4 - ANO 2016 - FR512054 - LOC. LAGOA DA PRATA")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=HYPERLINK("https://www.leilaoonline.com.br/lote/detalhe/331170", "36812")</f>
      </c>
      <c r="B46" s="4" t="s">
        <f>=HYPERLINK("https://www.leilaoonline.com.br/lote/detalhe/331170", "TRATOR CASE PUMA 200 4X4 - ANO 2016 - FR512046 - LOC. LAGOA DA PRATA   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=HYPERLINK("https://www.leilaoonline.com.br/lote/detalhe/330909", "36820")</f>
      </c>
      <c r="B47" s="4" t="s">
        <f>=HYPERLINK("https://www.leilaoonline.com.br/lote/detalhe/330909", "REBOQUE FREE HOBBY FH6; ANO 2013/2013; PRETA; (CARROCERIA FECHADA). - FR14004632. - LOC. SANTA ELISA")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=HYPERLINK("https://www.leilaoonline.com.br/lote/detalhe/330714", "36830")</f>
      </c>
      <c r="B48" s="4" t="s">
        <f>=HYPERLINK("https://www.leilaoonline.com.br/lote/detalhe/330714", "TRANSBORDO S.IZABEL TRIDEM 13T; ANO 2013. - FR11003711. - LOC. VALE DO ROSÁRIO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=HYPERLINK("https://www.leilaoonline.com.br/lote/detalhe/330904", "36841")</f>
      </c>
      <c r="B49" s="4" t="s">
        <f>=HYPERLINK("https://www.leilaoonline.com.br/lote/detalhe/330904", "TRATOR PNEU LEVE MASSEY FERGUSON - ANO 2003 - FR13002010 - (OFICINA MM TAVARES) - LOC. RIBEIRÃO PRETO/SP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=HYPERLINK("https://www.leilaoonline.com.br/lote/detalhe/330908", "36846")</f>
      </c>
      <c r="B50" s="4" t="s">
        <f>=HYPERLINK("https://www.leilaoonline.com.br/lote/detalhe/330908", "PULVERIZADOR DE INJEÇÃO NO SOLO; ANO 2018. - FR122922. - LOC. UNIVALEM ")</f>
      </c>
      <c r="C50" s="4" t="inlineStr">
        <is>
          <t>Aguardando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=HYPERLINK("https://www.leilaoonline.com.br/lote/detalhe/330747", "36892")</f>
      </c>
      <c r="B51" s="4" t="s">
        <f>=HYPERLINK("https://www.leilaoonline.com.br/lote/detalhe/330747", "APROX. 89 CADEIRAS ESCOLARES. - LOC. JATAI 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=HYPERLINK("https://www.leilaoonline.com.br/lote/detalhe/330913", "36897")</f>
      </c>
      <c r="B52" s="4" t="s">
        <f>=HYPERLINK("https://www.leilaoonline.com.br/lote/detalhe/330913", "APROX. 16 BANCADAS TAMPAS DE MADEIRA . - LOC. JATAI 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=HYPERLINK("https://www.leilaoonline.com.br/lote/detalhe/330748", "36899")</f>
      </c>
      <c r="B53" s="4" t="s">
        <f>=HYPERLINK("https://www.leilaoonline.com.br/lote/detalhe/330748", "MESA C/ 6 CADEIRAS, FOGÃO, DEPURADOR, BATEDEIRA, LIQUIDIFICADOR, BEBEDOURO, PANELAS, FORNO INDUSTRIAL, 02 BOTIJÕES E UTENSÍLIOS DIVERSOS. - LOC. JATAI 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=HYPERLINK("https://www.leilaoonline.com.br/lote/detalhe/331175", "37101")</f>
      </c>
      <c r="B54" s="4" t="s">
        <f>=HYPERLINK("https://www.leilaoonline.com.br/lote/detalhe/331175", "TRANSBORDO CIVEMASA 10 TON - ANO 2009 -  FR1003033 - LOC. LAGOA DA PRATA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=HYPERLINK("https://www.leilaoonline.com.br/lote/detalhe/331176", "37112")</f>
      </c>
      <c r="B55" s="4" t="s">
        <f>=HYPERLINK("https://www.leilaoonline.com.br/lote/detalhe/331176", "TRANSBORDO CIVEMASA 10 TON - ANO 2008 - FR8003008/513008 - LOC. LAGOA DA PRATA")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=HYPERLINK("https://www.leilaoonline.com.br/lote/detalhe/330912", "37113")</f>
      </c>
      <c r="B56" s="4" t="s">
        <f>=HYPERLINK("https://www.leilaoonline.com.br/lote/detalhe/330912", "TRANSBORDO CIVEMASA TAC 10500 C/2 EIXOS; ANO 2009. - FR1003005. - LOC. LAGOA DA PRATA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=HYPERLINK("https://www.leilaoonline.com.br/lote/detalhe/330695", "37131")</f>
      </c>
      <c r="B57" s="4" t="s">
        <f>=HYPERLINK("https://www.leilaoonline.com.br/lote/detalhe/330695", " TRANSBORDO ATA 12000 12T; ANO 2012. - FR123770. - LOC. ARARAQUARA")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=HYPERLINK("https://www.leilaoonline.com.br/lote/detalhe/330731", "37134")</f>
      </c>
      <c r="B58" s="4" t="s">
        <f>=HYPERLINK("https://www.leilaoonline.com.br/lote/detalhe/330731", " TRANSBORDO ATA 12000 12T; ANO 2010. - FR135634. - LOC. ARARAQUARA")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=HYPERLINK("https://www.leilaoonline.com.br/lote/detalhe/330729", "37135")</f>
      </c>
      <c r="B59" s="4" t="s">
        <f>=HYPERLINK("https://www.leilaoonline.com.br/lote/detalhe/330729", " TRANSBORDO ATA 12000 12T; ANO 2012. - FR361424. - LOC. ARARAQUARA")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=HYPERLINK("https://www.leilaoonline.com.br/lote/detalhe/330694", "37138")</f>
      </c>
      <c r="B60" s="4" t="s">
        <f>=HYPERLINK("https://www.leilaoonline.com.br/lote/detalhe/330694", " TRANSBORDO ATA 12000 12T; ANO 2012. - FR123769. - LOC. ARARAQUARA")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=HYPERLINK("https://www.leilaoonline.com.br/lote/detalhe/330698", "37141")</f>
      </c>
      <c r="B61" s="4" t="s">
        <f>=HYPERLINK("https://www.leilaoonline.com.br/lote/detalhe/330698", " TRANSBORDO ATA 12000 12T; ANO 2012. - FR70618. - LOC. ARARAQUARA")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=HYPERLINK("https://www.leilaoonline.com.br/lote/detalhe/330696", "37142")</f>
      </c>
      <c r="B62" s="4" t="s">
        <f>=HYPERLINK("https://www.leilaoonline.com.br/lote/detalhe/330696", " TRANSBORDO ATA 12000 12T; ANO 2012. - FR361609. - LOC. ARARAQUARA")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=HYPERLINK("https://www.leilaoonline.com.br/lote/detalhe/330697", "37147")</f>
      </c>
      <c r="B63" s="4" t="s">
        <f>=HYPERLINK("https://www.leilaoonline.com.br/lote/detalhe/330697", " TRANSBORDO ATA 12000 12T; ANO 2012. - FR361429. - LOC. ARARAQUARA")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=HYPERLINK("https://www.leilaoonline.com.br/lote/detalhe/330730", "37150")</f>
      </c>
      <c r="B64" s="4" t="s">
        <f>=HYPERLINK("https://www.leilaoonline.com.br/lote/detalhe/330730", " TRANSBORDO ATA 12000 12T; ANO 2012. - FR123766. - LOC. ARARAQUARA")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=HYPERLINK("https://www.leilaoonline.com.br/lote/detalhe/330702", "37159")</f>
      </c>
      <c r="B65" s="4" t="s">
        <f>=HYPERLINK("https://www.leilaoonline.com.br/lote/detalhe/330702", " COLHEDORA JOHN DEERE CH670 2L; ANO 2016 . - FR50151. - LOC. BONFIM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=HYPERLINK("https://www.leilaoonline.com.br/lote/detalhe/330703", "37163")</f>
      </c>
      <c r="B66" s="4" t="s">
        <f>=HYPERLINK("https://www.leilaoonline.com.br/lote/detalhe/330703", " COLHEDORA JOHN DEERE. - ANO 2017 - FR93429. - LOC. BONFIM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=HYPERLINK("https://www.leilaoonline.com.br/lote/detalhe/330745", "37169")</f>
      </c>
      <c r="B67" s="4" t="s">
        <f>=HYPERLINK("https://www.leilaoonline.com.br/lote/detalhe/330745", " CAMINHÃO VW/26.220 EURO3 WORKER MUNCK; ANO 2008/2009; BRANCA. - FR96471. - LOC. BARRA ")</f>
      </c>
      <c r="C67" s="4" t="inlineStr">
        <is>
          <t>Aguardando</t>
        </is>
      </c>
      <c r="D67" s="4" t="inlineStr">
        <is>
          <t>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=HYPERLINK("https://www.leilaoonline.com.br/lote/detalhe/330746", "37179")</f>
      </c>
      <c r="B68" s="4" t="s">
        <f>=HYPERLINK("https://www.leilaoonline.com.br/lote/detalhe/330746", " 01 MOTOR JOHN DEERE, NUMERO 6 E 01 MOTOR CASE NUMERO 9. - LOC. BARRA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=HYPERLINK("https://www.leilaoonline.com.br/lote/detalhe/330751", "37198")</f>
      </c>
      <c r="B69" s="4" t="s">
        <f>=HYPERLINK("https://www.leilaoonline.com.br/lote/detalhe/330751", " 2 APARELHOS DE DATA SHOW - LOC. BARRA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=HYPERLINK("https://www.leilaoonline.com.br/lote/detalhe/330700", "37201")</f>
      </c>
      <c r="B70" s="4" t="s">
        <f>=HYPERLINK("https://www.leilaoonline.com.br/lote/detalhe/330700", " TRANSBORDO ATA 12000 12T; ANO 2012. - FR123767. - LOC. BENALCOOL")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=HYPERLINK("https://www.leilaoonline.com.br/lote/detalhe/330699", "37203")</f>
      </c>
      <c r="B71" s="4" t="s">
        <f>=HYPERLINK("https://www.leilaoonline.com.br/lote/detalhe/330699", " TRANSBORDO SANTAL 12T; ANO 2014. - FR173159. - LOC. BENALCOOL")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=HYPERLINK("https://www.leilaoonline.com.br/lote/detalhe/330701", "37204")</f>
      </c>
      <c r="B72" s="4" t="s">
        <f>=HYPERLINK("https://www.leilaoonline.com.br/lote/detalhe/330701", " TRANSBORDO ATA 12000 12T; ANO 2010. - FR47034. - LOC. BENALCOOL")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=HYPERLINK("https://www.leilaoonline.com.br/lote/detalhe/330914", "37209")</f>
      </c>
      <c r="B73" s="4" t="s">
        <f>=HYPERLINK("https://www.leilaoonline.com.br/lote/detalhe/330914", "APROX. 12 ITENS DE MOBILIARIO DIVERSOS. (VEJA DESCRITIVO DE ITENS) -  LOC. UNIVALEM/ VALPARAISO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=HYPERLINK("https://www.leilaoonline.com.br/lote/detalhe/331106", "37210")</f>
      </c>
      <c r="B74" s="4" t="s">
        <f>=HYPERLINK("https://www.leilaoonline.com.br/lote/detalhe/331106", " 08 CAÇAMBAS DE ENTULHO- LOC. GASA")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=HYPERLINK("https://www.leilaoonline.com.br/lote/detalhe/330718", "37213")</f>
      </c>
      <c r="B75" s="4" t="s">
        <f>=HYPERLINK("https://www.leilaoonline.com.br/lote/detalhe/330718", "APROX. 24 ITENS DE MOBILIARIO DIVERSOS. - (VEJA DESCRITIVO DE ITENS) . - LOC. UNIVALEM/ VALPARAISO ")</f>
      </c>
      <c r="C75" s="4" t="inlineStr">
        <is>
          <t>Aguardando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=HYPERLINK("https://www.leilaoonline.com.br/lote/detalhe/330915", "37214")</f>
      </c>
      <c r="B76" s="4" t="s">
        <f>=HYPERLINK("https://www.leilaoonline.com.br/lote/detalhe/330915", "APROX. 42 CADEIRAS UNIVERSITÁRIAS, 70 COLCHONETES, ARMÁRIOS ESCRITÓRIO, 01 MESA DE CENTRO (VIDRO), 34 PUFFS QUADRADOS. -  LOC. UNIVALEM/ VALPARAISO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=HYPERLINK("https://www.leilaoonline.com.br/lote/detalhe/330704", "37232")</f>
      </c>
      <c r="B77" s="4" t="s">
        <f>=HYPERLINK("https://www.leilaoonline.com.br/lote/detalhe/330704", "CARRETA ABRIGO FAB. PROPRIA (SUCATEADA) - LOC. BENALCOOL")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=HYPERLINK("https://www.leilaoonline.com.br/lote/detalhe/330705", "37233")</f>
      </c>
      <c r="B78" s="4" t="s">
        <f>=HYPERLINK("https://www.leilaoonline.com.br/lote/detalhe/330705", "SULCADOR - ANO 1995 - FR122216 - LOC. DESTIVALE")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=HYPERLINK("https://www.leilaoonline.com.br/lote/detalhe/330910", "37234")</f>
      </c>
      <c r="B79" s="4" t="s">
        <f>=HYPERLINK("https://www.leilaoonline.com.br/lote/detalhe/330910", "CAMINHÃO VOLKSWAGEN 15.180 EURO3 WORKER - ANO 2010/2010 - BRANCO - FR40212 - (SEM CÂMBIO) - LOC. DESTIVALE")</f>
      </c>
      <c r="C79" s="4" t="inlineStr">
        <is>
          <t>Aguardando</t>
        </is>
      </c>
      <c r="D79" s="4" t="inlineStr">
        <is>
          <t>1</t>
        </is>
      </c>
      <c r="E79" s="5" t="inlineStr">
        <is>
          <t>31.500,00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=HYPERLINK("https://www.leilaoonline.com.br/lote/detalhe/330732", "37238")</f>
      </c>
      <c r="B80" s="4" t="s">
        <f>=HYPERLINK("https://www.leilaoonline.com.br/lote/detalhe/330732", "REBOQUE 4E RANDON 12,50M CANA PICADA C/ RALA - ANO 2012/2012 - AZUL - FR10899 - LOC. JATAÍ")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=HYPERLINK("https://www.leilaoonline.com.br/lote/detalhe/330733", "37239")</f>
      </c>
      <c r="B81" s="4" t="s">
        <f>=HYPERLINK("https://www.leilaoonline.com.br/lote/detalhe/330733", "REBOQUE 4E RANDON 12,50M CANA PICADA C/ RALA, ANO 2012/2012 - AZUL - FR70395 - LOC. JATAÍ")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=HYPERLINK("https://www.leilaoonline.com.br/lote/detalhe/330734", "37240")</f>
      </c>
      <c r="B82" s="4" t="s">
        <f>=HYPERLINK("https://www.leilaoonline.com.br/lote/detalhe/330734", "REBOQUE 4E RANDON 12,50M CANA PICADA C/ RALA - ANO 2012/2012 - AZUL - FR10912 - (DANO MÉDIA MONTA) - LOC. JATAÍ")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=HYPERLINK("https://www.leilaoonline.com.br/lote/detalhe/330744", "37241")</f>
      </c>
      <c r="B83" s="4" t="s">
        <f>=HYPERLINK("https://www.leilaoonline.com.br/lote/detalhe/330744", "REBOQUE 4E RANDON 12,50M CANA PICADA C/ RALA - ANO 2012/2012 - AZUL - FR70398 - LOC. JATAÍ")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=HYPERLINK("https://www.leilaoonline.com.br/lote/detalhe/330743", "37243")</f>
      </c>
      <c r="B84" s="4" t="s">
        <f>=HYPERLINK("https://www.leilaoonline.com.br/lote/detalhe/330743", "REBOQUE RANDON SP RQ CA - ANO 2010/2011 - AZUL - FR164101 - LOC. JATAÍ")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=HYPERLINK("https://www.leilaoonline.com.br/lote/detalhe/330712", "37256")</f>
      </c>
      <c r="B85" s="4" t="s">
        <f>=HYPERLINK("https://www.leilaoonline.com.br/lote/detalhe/330712", "MOTOR DE INDUÇÃO, MOD. MGF 800 L - WEG - PT228391 - LOC. JATAÍ")</f>
      </c>
      <c r="C85" s="4" t="inlineStr">
        <is>
          <t>Aguardando</t>
        </is>
      </c>
      <c r="D85" s="4" t="inlineStr">
        <is>
          <t>3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=HYPERLINK("https://www.leilaoonline.com.br/lote/detalhe/330726", "37266")</f>
      </c>
      <c r="B86" s="4" t="s">
        <f>=HYPERLINK("https://www.leilaoonline.com.br/lote/detalhe/330726", "CARRETA SERVIÇOS GERAIS;  ANO 2013. - FR90953. - LOC. GASA")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=HYPERLINK("https://www.leilaoonline.com.br/lote/detalhe/331099", "37300")</f>
      </c>
      <c r="B87" s="4" t="s">
        <f>=HYPERLINK("https://www.leilaoonline.com.br/lote/detalhe/331099", " ESTEIRA . - LOC. GASA 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=HYPERLINK("https://www.leilaoonline.com.br/lote/detalhe/330986", "37301")</f>
      </c>
      <c r="B88" s="4" t="s">
        <f>=HYPERLINK("https://www.leilaoonline.com.br/lote/detalhe/330986", "CAMINHÃO M.BENZ 1313; ANO 1980/1980; AZUL; (TOCO) . - FR81402. - LOC. GASA")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=HYPERLINK("https://www.leilaoonline.com.br/lote/detalhe/330987", "37302")</f>
      </c>
      <c r="B89" s="4" t="s">
        <f>=HYPERLINK("https://www.leilaoonline.com.br/lote/detalhe/330987", "GERADOR BRANCO BAT2500L (MOTOR ESTACIONÁRIO) - ANO 2019. - FR112882. - LOC. MUNDIAL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=HYPERLINK("https://www.leilaoonline.com.br/lote/detalhe/331098", "37303")</f>
      </c>
      <c r="B90" s="4" t="s">
        <f>=HYPERLINK("https://www.leilaoonline.com.br/lote/detalhe/331098", "MOTO BOMBA OM 447; ANO 2007. - FR112903. - LOC. MUNDIAL  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=HYPERLINK("https://www.leilaoonline.com.br/lote/detalhe/330983", "37304")</f>
      </c>
      <c r="B91" s="4" t="s">
        <f>=HYPERLINK("https://www.leilaoonline.com.br/lote/detalhe/330983", "CAMINHÃO VW/15-180 EURO WORKER; ANO 2010/2010; BRANCA (SEM CÂMBIO);OFICINA FR112278/112254 - LOC. MUNDIAL ")</f>
      </c>
      <c r="C91" s="4" t="inlineStr">
        <is>
          <t>Aguardando</t>
        </is>
      </c>
      <c r="D91" s="4" t="inlineStr">
        <is>
          <t>1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=HYPERLINK("https://www.leilaoonline.com.br/lote/detalhe/331110", "37305")</f>
      </c>
      <c r="B92" s="4" t="s">
        <f>=HYPERLINK("https://www.leilaoonline.com.br/lote/detalhe/331110", " APROX. 70 PALLETS - LOC. MUNDIAL")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=HYPERLINK("https://www.leilaoonline.com.br/lote/detalhe/331107", "37306")</f>
      </c>
      <c r="B93" s="4" t="s">
        <f>=HYPERLINK("https://www.leilaoonline.com.br/lote/detalhe/331107", "08 CAÇAMBAS DE ENTULHO - LOC. MUNDIAL")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=HYPERLINK("https://www.leilaoonline.com.br/lote/detalhe/331168", "37307")</f>
      </c>
      <c r="B94" s="4" t="s">
        <f>=HYPERLINK("https://www.leilaoonline.com.br/lote/detalhe/331168", "TORRE DE SINAL  - LOC. MUNDIAL 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=HYPERLINK("https://www.leilaoonline.com.br/lote/detalhe/331113", "37308")</f>
      </c>
      <c r="B95" s="4" t="s">
        <f>=HYPERLINK("https://www.leilaoonline.com.br/lote/detalhe/331113", "01 TURBINA, 01 TROCADOR DE CALOR (PT203013/ 085458/148031. - LOC. MUNDIAL 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=HYPERLINK("https://www.leilaoonline.com.br/lote/detalhe/331105", "37309")</f>
      </c>
      <c r="B96" s="4" t="s">
        <f>=HYPERLINK("https://www.leilaoonline.com.br/lote/detalhe/331105", " 01 PINHÃO, 04 ACOPLAMENTO ACIF APROX. 15 TONELADAS ( VENDA POR KG) - LOC. MUNDIAL 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=HYPERLINK("https://www.leilaoonline.com.br/lote/detalhe/331114", "37310")</f>
      </c>
      <c r="B97" s="4" t="s">
        <f>=HYPERLINK("https://www.leilaoonline.com.br/lote/detalhe/331114", "01 CENTRIFUGA INDUSTRIAL; (SEPARADOR CENTRIFUGO). - PT148045. - LOC. MUNDIAL")</f>
      </c>
      <c r="C97" s="4" t="inlineStr">
        <is>
          <t>Aguardando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=HYPERLINK("https://www.leilaoonline.com.br/lote/detalhe/331116", "37311")</f>
      </c>
      <c r="B98" s="4" t="s">
        <f>=HYPERLINK("https://www.leilaoonline.com.br/lote/detalhe/331116", "EQUIPAMENTOS DE LABORATÓRIO, 02 BALANÇA/01 TURBIDIMETRO; PT025325/194225/023296 - LOC. MUNDIAL")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=HYPERLINK("https://www.leilaoonline.com.br/lote/detalhe/330985", "37312")</f>
      </c>
      <c r="B99" s="4" t="s">
        <f>=HYPERLINK("https://www.leilaoonline.com.br/lote/detalhe/330985", "CAMINHÃO VW/31.320 CNC 6X4; ANO 2010/2010; BRANCA. - (CARGA SECA). - FR84766/84750 - LOC. UNIVALEM ")</f>
      </c>
      <c r="C99" s="4" t="inlineStr">
        <is>
          <t>Aguardando</t>
        </is>
      </c>
      <c r="D99" s="4" t="inlineStr">
        <is>
          <t>2</t>
        </is>
      </c>
      <c r="E99" s="5" t="inlineStr">
        <is>
          <t>32.000,00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=HYPERLINK("https://www.leilaoonline.com.br/lote/detalhe/331100", "37313")</f>
      </c>
      <c r="B100" s="4" t="s">
        <f>=HYPERLINK("https://www.leilaoonline.com.br/lote/detalhe/331100", "TRANSBORDO ATA 12000 12T; ANO 2012. -FR804602. - LOC. UNIVALEM")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=HYPERLINK("https://www.leilaoonline.com.br/lote/detalhe/331101", "37314")</f>
      </c>
      <c r="B101" s="4" t="s">
        <f>=HYPERLINK("https://www.leilaoonline.com.br/lote/detalhe/331101", "TRANSBORDO ATA 12000 12T; ANO 2012. -FR47061. - LOC. UNIVALEM")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=HYPERLINK("https://www.leilaoonline.com.br/lote/detalhe/331097", "37315")</f>
      </c>
      <c r="B102" s="4" t="s">
        <f>=HYPERLINK("https://www.leilaoonline.com.br/lote/detalhe/331097", " TRANSBORDO ATA 12000 12T; ANO 2015. - FR112629. - LOC. UNIVALEM")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=HYPERLINK("https://www.leilaoonline.com.br/lote/detalhe/331115", "37316")</f>
      </c>
      <c r="B103" s="4" t="s">
        <f>=HYPERLINK("https://www.leilaoonline.com.br/lote/detalhe/331115", " TROCADOR DE CALOR REGENERATIVO - LOC. UNIVALEM")</f>
      </c>
      <c r="C103" s="4" t="inlineStr">
        <is>
          <t>Aguardando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=HYPERLINK("https://www.leilaoonline.com.br/lote/detalhe/331117", "37317")</f>
      </c>
      <c r="B104" s="4" t="s">
        <f>=HYPERLINK("https://www.leilaoonline.com.br/lote/detalhe/331117", " PICADOR DE PALHA, PLACA DO PICADOR E ROLO SUPERIOR. -  (PT.219310 065421) - LOC. UNIVALEM")</f>
      </c>
      <c r="C104" s="4" t="inlineStr">
        <is>
          <t>Aguardando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=HYPERLINK("https://www.leilaoonline.com.br/lote/detalhe/331121", "37318")</f>
      </c>
      <c r="B105" s="4" t="s">
        <f>=HYPERLINK("https://www.leilaoonline.com.br/lote/detalhe/331121", " VÁLVULAS, EIXOS, ENGRENAGEM - LOC. UNIVALEM ")</f>
      </c>
      <c r="C105" s="4" t="inlineStr">
        <is>
          <t>Aguardando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=HYPERLINK("https://www.leilaoonline.com.br/lote/detalhe/331120", "37319")</f>
      </c>
      <c r="B106" s="4" t="s">
        <f>=HYPERLINK("https://www.leilaoonline.com.br/lote/detalhe/331120", "01 MÁQUINA DE SOLDA, 02 RADIADORES, 01 INTERCOOLER, 01 MOTOR, CHARLYN, 01 TURBINA E BOMBA DE ÓLEO - LOC. BENALCOOL ")</f>
      </c>
      <c r="C106" s="4" t="inlineStr">
        <is>
          <t>Aguardando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=HYPERLINK("https://www.leilaoonline.com.br/lote/detalhe/331123", "37320")</f>
      </c>
      <c r="B107" s="4" t="s">
        <f>=HYPERLINK("https://www.leilaoonline.com.br/lote/detalhe/331123", "PEÇAS DIVERSAS DE REPOSIÇÃO AGRÍCOLA- LOC. BENALCOOL ")</f>
      </c>
      <c r="C107" s="4" t="inlineStr">
        <is>
          <t>Aguardando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=HYPERLINK("https://www.leilaoonline.com.br/lote/detalhe/331093", "37321")</f>
      </c>
      <c r="B108" s="4" t="s">
        <f>=HYPERLINK("https://www.leilaoonline.com.br/lote/detalhe/331093", " TRANSBORDO ATA 12000 12T; ANO 2010. - FR47034. - LOC. BENALCOOL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=HYPERLINK("https://www.leilaoonline.com.br/lote/detalhe/331094", "37322")</f>
      </c>
      <c r="B109" s="4" t="s">
        <f>=HYPERLINK("https://www.leilaoonline.com.br/lote/detalhe/331094", " TRANSBORDO SANTAL 12T; ANO 2012. - FR123767. - LOC. BENALCOOL  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=HYPERLINK("https://www.leilaoonline.com.br/lote/detalhe/331090", "37323")</f>
      </c>
      <c r="B110" s="4" t="s">
        <f>=HYPERLINK("https://www.leilaoonline.com.br/lote/detalhe/331090", "VEJA VÍDEO!!  CAMINHÃO VOLKSWAGEN 15.190 WORKER - ANO 2014/2014 - BRANCO - FR173143 - LOC. BENALCOOL")</f>
      </c>
      <c r="C110" s="4" t="inlineStr">
        <is>
          <t>Aguardando</t>
        </is>
      </c>
      <c r="D110" s="4" t="inlineStr">
        <is>
          <t>1</t>
        </is>
      </c>
      <c r="E110" s="5" t="inlineStr">
        <is>
          <t>100.000,00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=HYPERLINK("https://www.leilaoonline.com.br/lote/detalhe/331108", "37324")</f>
      </c>
      <c r="B111" s="4" t="s">
        <f>=HYPERLINK("https://www.leilaoonline.com.br/lote/detalhe/331108", "FILTRO DE DIESEL; POSTO DE ABASTECIMENTO - LOC. BENALCOOL 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=HYPERLINK("https://www.leilaoonline.com.br/lote/detalhe/331109", "37325")</f>
      </c>
      <c r="B112" s="4" t="s">
        <f>=HYPERLINK("https://www.leilaoonline.com.br/lote/detalhe/331109", " TRATOR COMPOSTADOR TEMA TERRA. - FR100132 - LOC. BENALCOOL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=HYPERLINK("https://www.leilaoonline.com.br/lote/detalhe/331122", "37326")</f>
      </c>
      <c r="B113" s="4" t="s">
        <f>=HYPERLINK("https://www.leilaoonline.com.br/lote/detalhe/331122", " PEÇAS DIVERSAS DE REPOSIÇÃO AGRÍCOLA - LOC. DESTIVALE ")</f>
      </c>
      <c r="C113" s="4" t="inlineStr">
        <is>
          <t>Aguardando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=HYPERLINK("https://www.leilaoonline.com.br/lote/detalhe/331104", "37327")</f>
      </c>
      <c r="B114" s="4" t="s">
        <f>=HYPERLINK("https://www.leilaoonline.com.br/lote/detalhe/331104", " 02 VEEDER ROOT TLS 350 PLUS; PT171336/11723 - LOC. DESTIVALE")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=HYPERLINK("https://www.leilaoonline.com.br/lote/detalhe/331163", "37401")</f>
      </c>
      <c r="B115" s="4" t="s">
        <f>=HYPERLINK("https://www.leilaoonline.com.br/lote/detalhe/331163", "LOTE DE MÓVEIS E UTENSÍLIOS DE REFEITÓRIO - LOC. BARRA")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=HYPERLINK("https://www.leilaoonline.com.br/lote/detalhe/331092", "37403")</f>
      </c>
      <c r="B116" s="4" t="s">
        <f>=HYPERLINK("https://www.leilaoonline.com.br/lote/detalhe/331092", "PEÇAS DE EQUIPAMENTOS AGRÍCOLAS. - PESO ESTIMADO DE 10 TONELADAS - (VENDA POR KG) - LOC. BARRA")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=HYPERLINK("https://www.leilaoonline.com.br/lote/detalhe/330911", "37418")</f>
      </c>
      <c r="B117" s="4" t="s">
        <f>=HYPERLINK("https://www.leilaoonline.com.br/lote/detalhe/330911", " APROX. 31 CADEIRAS, 01 MESA, 02 GAVETEIROS, 01 ARMÁRIO PEQ., 01 TELA, 02 CAIXAS DE SOM, 01 PROJETOR, ADAPTADOR DE SOM. - LOC. IPAUSSU ")</f>
      </c>
      <c r="C117" s="4" t="inlineStr">
        <is>
          <t>Aguardando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=HYPERLINK("https://www.leilaoonline.com.br/lote/detalhe/330735", "37422")</f>
      </c>
      <c r="B118" s="4" t="s">
        <f>=HYPERLINK("https://www.leilaoonline.com.br/lote/detalhe/330735", " 02 AR CONDICIONADOS 18.000 BTU. - LOC. IPAUSSU")</f>
      </c>
      <c r="C118" s="4" t="inlineStr">
        <is>
          <t>Aguardando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=HYPERLINK("https://www.leilaoonline.com.br/lote/detalhe/330736", "37423")</f>
      </c>
      <c r="B119" s="4" t="s">
        <f>=HYPERLINK("https://www.leilaoonline.com.br/lote/detalhe/330736", " 1 AR CONDICIONADO 18.000 BTU, 1 AR CONDICIONADO 22.000 BTU. - LOC. IPAUSSU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=HYPERLINK("https://www.leilaoonline.com.br/lote/detalhe/330737", "37424")</f>
      </c>
      <c r="B120" s="4" t="s">
        <f>=HYPERLINK("https://www.leilaoonline.com.br/lote/detalhe/330737", " 1 AR CONDICIONADO 18.000 BTU. - LOC. IPAUSSU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=HYPERLINK("https://www.leilaoonline.com.br/lote/detalhe/330738", "37425")</f>
      </c>
      <c r="B121" s="4" t="s">
        <f>=HYPERLINK("https://www.leilaoonline.com.br/lote/detalhe/330738", " 2 AR CONDICIONADOS 12.000 BTU. - LOC. IPAUSSU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=HYPERLINK("https://www.leilaoonline.com.br/lote/detalhe/330740", "37436")</f>
      </c>
      <c r="B122" s="4" t="s">
        <f>=HYPERLINK("https://www.leilaoonline.com.br/lote/detalhe/330740", " MOTOR CASE APLICAÇÃO TRATOR MX260 - LOC. BARRA")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=HYPERLINK("https://www.leilaoonline.com.br/lote/detalhe/330709", "37438")</f>
      </c>
      <c r="B123" s="4" t="s">
        <f>=HYPERLINK("https://www.leilaoonline.com.br/lote/detalhe/330709", " MOTOR CASE APLICAÇÃO 8810 8800 - LOC. BARRA")</f>
      </c>
      <c r="C123" s="4" t="inlineStr">
        <is>
          <t>Aguardando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=HYPERLINK("https://www.leilaoonline.com.br/lote/detalhe/330741", "37440")</f>
      </c>
      <c r="B124" s="4" t="s">
        <f>=HYPERLINK("https://www.leilaoonline.com.br/lote/detalhe/330741", "MOTOR VW APLICAÇÃO CAMINHÃO 15-180 - LOC. BARRA")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=HYPERLINK("https://www.leilaoonline.com.br/lote/detalhe/330742", "37441")</f>
      </c>
      <c r="B125" s="4" t="s">
        <f>=HYPERLINK("https://www.leilaoonline.com.br/lote/detalhe/330742", " MOTOR ESTACIONÁRIO MOTO BOMBA - LOC. BARRA")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=HYPERLINK("https://www.leilaoonline.com.br/lote/detalhe/330710", "37449")</f>
      </c>
      <c r="B126" s="4" t="s">
        <f>=HYPERLINK("https://www.leilaoonline.com.br/lote/detalhe/330710", " APROX. 50 CADEIRAS, 04 CADEIRAS DE COZINHA, 15 CADEIRAS ESTOFADAS FIXAS, 03 LONGARINAS 3 LUG, 02 ARMARIOS, 01 FORNO INDUSTRIAL, 01 BEBEDOURO, 24 CAIXAS DE ISPOR . - LOC. BARRA 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=HYPERLINK("https://www.leilaoonline.com.br/lote/detalhe/330720", "37451")</f>
      </c>
      <c r="B127" s="4" t="s">
        <f>=HYPERLINK("https://www.leilaoonline.com.br/lote/detalhe/330720", "ITENS DIVERSOS: IMPRESSORA HP, CAIXA DE SOM AMPLIFICADA, RACK DE PAREDE E OUTROS  - (VEJA DESCRITIVO DE ITENS) - LOC. BARRA-IGARAÇÚ")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=HYPERLINK("https://www.leilaoonline.com.br/lote/detalhe/330721", "37452")</f>
      </c>
      <c r="B128" s="4" t="s">
        <f>=HYPERLINK("https://www.leilaoonline.com.br/lote/detalhe/330721", "ITENS DIVERSOS: CADEIRA DE ESCRITÓRIO, ARMÁRIO MDF, MESA MULTIUSO - (VEJA DESCRITIVO DE ITENS) - LOC. BARRA- IGARAÇÚ")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=HYPERLINK("https://www.leilaoonline.com.br/lote/detalhe/330719", "37453")</f>
      </c>
      <c r="B129" s="4" t="s">
        <f>=HYPERLINK("https://www.leilaoonline.com.br/lote/detalhe/330719", "09 ITENS DIVERSOS DE SOM. - (VEJA DESCRITIVO DE ITENS)  - LOC. BARRA-IGARAÇÚ")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=HYPERLINK("https://www.leilaoonline.com.br/lote/detalhe/331124", "37463")</f>
      </c>
      <c r="B130" s="4" t="s">
        <f>=HYPERLINK("https://www.leilaoonline.com.br/lote/detalhe/331124", "DESTILARIA /FERMENTAÇÃO COMPOSTA POR: 03 TANQUES PÉ DE CUBA, 12 DORNAS, 1 TANQUE DE MEL, 1 TANQUE DE INOX, 2 TANQUES MEDIDOR, 1 TANQUE ESPUMANTE, 1 TANQUE SODA CÁUSTICA, 1 TANQUE DE AÇO SÚLFURICO, 02 TANQUES DE ÓLEO FÚSIL; PERIFÉRICOS, ESTRUTURAS EM GERAL. -  LOC. BOM RETIRO 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200.000,00</t>
        </is>
      </c>
      <c r="F130" s="4" t="inlineStr">
        <is>
          <t>25000.00</t>
        </is>
      </c>
    </row>
    <row collapsed="false" customFormat="false" customHeight="false" hidden="false" ht="12.1" outlineLevel="0" r="131">
      <c r="A131" s="5" t="s">
        <f>=HYPERLINK("https://www.leilaoonline.com.br/lote/detalhe/331125", "37471")</f>
      </c>
      <c r="B131" s="4" t="s">
        <f>=HYPERLINK("https://www.leilaoonline.com.br/lote/detalhe/331125", " CENTRIFUGA DE AÇUCAR KONT 10, 02 UNIDADES. - LOC. BOM RETIRO")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=HYPERLINK("https://www.leilaoonline.com.br/lote/detalhe/331126", "37476")</f>
      </c>
      <c r="B132" s="4" t="s">
        <f>=HYPERLINK("https://www.leilaoonline.com.br/lote/detalhe/331126", " 01 COMPRESSOR. - LOC. BOM RETIRO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=HYPERLINK("https://www.leilaoonline.com.br/lote/detalhe/330711", "37486")</f>
      </c>
      <c r="B133" s="4" t="s">
        <f>=HYPERLINK("https://www.leilaoonline.com.br/lote/detalhe/330711", " PEÇAS AGRÍCOLAS, DIVISOR DE LINHA, MANGUEIRA, ACELERADOR. - LOC. BOM RETIRO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=HYPERLINK("https://www.leilaoonline.com.br/lote/detalhe/331127", "37491")</f>
      </c>
      <c r="B134" s="4" t="s">
        <f>=HYPERLINK("https://www.leilaoonline.com.br/lote/detalhe/331127", "6 VOLANDEIRAS, 2 PINHÕES, CASQUILHOS. - LOC. BOM RETIRO")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=HYPERLINK("https://www.leilaoonline.com.br/lote/detalhe/331129", "37495")</f>
      </c>
      <c r="B135" s="4" t="s">
        <f>=HYPERLINK("https://www.leilaoonline.com.br/lote/detalhe/331129", " HILO TOMBADOR: CAPACIDADE 27 TONELADAS. - LOC. SANTA HELENA 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=HYPERLINK("https://www.leilaoonline.com.br/lote/detalhe/331131", "37496")</f>
      </c>
      <c r="B136" s="4" t="s">
        <f>=HYPERLINK("https://www.leilaoonline.com.br/lote/detalhe/331131", "CAMISA DE MOENDA 5 UNIDADES. - LOC. SANTA HELENA 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=HYPERLINK("https://www.leilaoonline.com.br/lote/detalhe/331130", "37497")</f>
      </c>
      <c r="B137" s="4" t="s">
        <f>=HYPERLINK("https://www.leilaoonline.com.br/lote/detalhe/331130", "CAMISA DE MOENDA 5 UNIDADES. - LOC. SANTA HELENA  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=HYPERLINK("https://www.leilaoonline.com.br/lote/detalhe/331177", "37521")</f>
      </c>
      <c r="B138" s="4" t="s">
        <f>=HYPERLINK("https://www.leilaoonline.com.br/lote/detalhe/331177", "MOTOR DE INDUÇÃO TRIFASICO N/E - PT: MEL-LP-0413 - LOC. LAGOA DA PRATA 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=HYPERLINK("https://www.leilaoonline.com.br/lote/detalhe/331179", "37527")</f>
      </c>
      <c r="B139" s="4" t="s">
        <f>=HYPERLINK("https://www.leilaoonline.com.br/lote/detalhe/331179", "EMPILHADEIRA HYSTER SUCATEADA  - N/E - LOC. LAGOA DA PRATA 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=HYPERLINK("https://www.leilaoonline.com.br/lote/detalhe/330807", "37551")</f>
      </c>
      <c r="B140" s="4" t="s">
        <f>=HYPERLINK("https://www.leilaoonline.com.br/lote/detalhe/330807", " TORNO FRESADORA ROMI U-30. - LOC. RAFARD ")</f>
      </c>
      <c r="C140" s="4" t="inlineStr">
        <is>
          <t>Aguardando</t>
        </is>
      </c>
      <c r="D140" s="4" t="inlineStr">
        <is>
          <t>2</t>
        </is>
      </c>
      <c r="E140" s="5" t="inlineStr">
        <is>
          <t>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=HYPERLINK("https://www.leilaoonline.com.br/lote/detalhe/330810", "37552")</f>
      </c>
      <c r="B141" s="4" t="s">
        <f>=HYPERLINK("https://www.leilaoonline.com.br/lote/detalhe/330810", "TORNO ROMI - LOC. RAFARD ")</f>
      </c>
      <c r="C141" s="4" t="inlineStr">
        <is>
          <t>Aguardando</t>
        </is>
      </c>
      <c r="D141" s="4" t="inlineStr">
        <is>
          <t>3</t>
        </is>
      </c>
      <c r="E141" s="5" t="inlineStr">
        <is>
          <t>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=HYPERLINK("https://www.leilaoonline.com.br/lote/detalhe/330809", "37553")</f>
      </c>
      <c r="B142" s="4" t="s">
        <f>=HYPERLINK("https://www.leilaoonline.com.br/lote/detalhe/330809", " SERRA FITA FRANHO FM500 - LOC. RAFARD ")</f>
      </c>
      <c r="C142" s="4" t="inlineStr">
        <is>
          <t>Aguardando</t>
        </is>
      </c>
      <c r="D142" s="4" t="inlineStr">
        <is>
          <t>6</t>
        </is>
      </c>
      <c r="E142" s="5" t="inlineStr">
        <is>
          <t>3.500,00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=HYPERLINK("https://www.leilaoonline.com.br/lote/detalhe/330808", "37554")</f>
      </c>
      <c r="B143" s="4" t="s">
        <f>=HYPERLINK("https://www.leilaoonline.com.br/lote/detalhe/330808", "TORNO IMOR MAXI-650- LOC. RAFARD ")</f>
      </c>
      <c r="C143" s="4" t="inlineStr">
        <is>
          <t>Aguardando</t>
        </is>
      </c>
      <c r="D143" s="4" t="inlineStr">
        <is>
          <t>5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=HYPERLINK("https://www.leilaoonline.com.br/lote/detalhe/330811", "37555")</f>
      </c>
      <c r="B144" s="4" t="s">
        <f>=HYPERLINK("https://www.leilaoonline.com.br/lote/detalhe/330811", "REDUTOR - LOC. RAFARD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=HYPERLINK("https://www.leilaoonline.com.br/lote/detalhe/330812", "37556")</f>
      </c>
      <c r="B145" s="4" t="s">
        <f>=HYPERLINK("https://www.leilaoonline.com.br/lote/detalhe/330812", "REDUTOR - LOC. RAFARD 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=HYPERLINK("https://www.leilaoonline.com.br/lote/detalhe/330814", "37557")</f>
      </c>
      <c r="B146" s="4" t="s">
        <f>=HYPERLINK("https://www.leilaoonline.com.br/lote/detalhe/330814", "REDUTOR- LOC. RAFARD 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=HYPERLINK("https://www.leilaoonline.com.br/lote/detalhe/330815", "37558")</f>
      </c>
      <c r="B147" s="4" t="s">
        <f>=HYPERLINK("https://www.leilaoonline.com.br/lote/detalhe/330815", "REDUTOR - LOC. RAFARD 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=HYPERLINK("https://www.leilaoonline.com.br/lote/detalhe/330816", "37559")</f>
      </c>
      <c r="B148" s="4" t="s">
        <f>=HYPERLINK("https://www.leilaoonline.com.br/lote/detalhe/330816", "15 PALETES COM PEÇAS - VÁLVULAS, ESMERIL, CARCAÇAS DE REDUTOR, 2 ENGRENAGENS, 1 PINHÃO, 1 FORNO, 1 BEBEDOURO, PÁ DE TORRE DE RESFRIAMENTO - LOC. RAFARD ")</f>
      </c>
      <c r="C148" s="4" t="inlineStr">
        <is>
          <t>Aguardando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=HYPERLINK("https://www.leilaoonline.com.br/lote/detalhe/330813", "37560")</f>
      </c>
      <c r="B149" s="4" t="s">
        <f>=HYPERLINK("https://www.leilaoonline.com.br/lote/detalhe/330813", "2 CESTOS DE CENTRIFUGA - LOC. RAFARD 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=HYPERLINK("https://www.leilaoonline.com.br/lote/detalhe/330817", "37561")</f>
      </c>
      <c r="B150" s="4" t="s">
        <f>=HYPERLINK("https://www.leilaoonline.com.br/lote/detalhe/330817", "4 FRIGOBAR, 1 GERADOR, APROX. 2 AR CONDICIONADOS, 1 PIA, APROX. 35 CADEIRAS, 2 MACAS - LOC. RAFARD")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=HYPERLINK("https://www.leilaoonline.com.br/lote/detalhe/330818", "37562")</f>
      </c>
      <c r="B151" s="4" t="s">
        <f>=HYPERLINK("https://www.leilaoonline.com.br/lote/detalhe/330818", "TORNO ATELIERS TITAN, PESO ESTIMADO 10 TONELADAS, COMPRIMENTO APROXIMADO 8 METROS- LOC. RAFARD ")</f>
      </c>
      <c r="C151" s="4" t="inlineStr">
        <is>
          <t>Aguardando</t>
        </is>
      </c>
      <c r="D151" s="4" t="inlineStr">
        <is>
          <t>4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=HYPERLINK("https://www.leilaoonline.com.br/lote/detalhe/330819", "37563")</f>
      </c>
      <c r="B152" s="4" t="s">
        <f>=HYPERLINK("https://www.leilaoonline.com.br/lote/detalhe/330819", "CARRETA ÁREA DE VIVÊNCIA (REBOQUE SERNAUTO 001) - ANO 2011/2011 - AZUL - FR67166 - LOC. RAFARD 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=HYPERLINK("https://www.leilaoonline.com.br/lote/detalhe/330821", "37564")</f>
      </c>
      <c r="B153" s="4" t="s">
        <f>=HYPERLINK("https://www.leilaoonline.com.br/lote/detalhe/330821", "LOTE DE PEÇAS EQUIPAMENTOS AGRÍCOLAS, PESO ESTIMADO 8 TONELADAS - LOC. PARAISO ")</f>
      </c>
      <c r="C153" s="4" t="inlineStr">
        <is>
          <t>Aguardando</t>
        </is>
      </c>
      <c r="D153" s="4" t="inlineStr">
        <is>
          <t>7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=HYPERLINK("https://www.leilaoonline.com.br/lote/detalhe/330823", "37565")</f>
      </c>
      <c r="B154" s="4" t="s">
        <f>=HYPERLINK("https://www.leilaoonline.com.br/lote/detalhe/330823", "TRATOR CASE 260; ANO 2017 - LOC. PARAISO ")</f>
      </c>
      <c r="C154" s="4" t="inlineStr">
        <is>
          <t>Aguardando</t>
        </is>
      </c>
      <c r="D154" s="4" t="inlineStr">
        <is>
          <t>3</t>
        </is>
      </c>
      <c r="E154" s="5" t="inlineStr">
        <is>
          <t>54.000,00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=HYPERLINK("https://www.leilaoonline.com.br/lote/detalhe/331091", "37566")</f>
      </c>
      <c r="B155" s="4" t="s">
        <f>=HYPERLINK("https://www.leilaoonline.com.br/lote/detalhe/331091", "CAMINHÃO M.BENZ/AXOR 3344S 6X4; ANO 2014/2014; BRANCA; (MOTOR TRAVADO). - FR362063. - LOC. BARRA")</f>
      </c>
      <c r="C155" s="4" t="inlineStr">
        <is>
          <t>Aguardando</t>
        </is>
      </c>
      <c r="D155" s="4" t="inlineStr">
        <is>
          <t>3</t>
        </is>
      </c>
      <c r="E155" s="5" t="inlineStr">
        <is>
          <t>57.500,00</t>
        </is>
      </c>
      <c r="F155" s="4" t="inlineStr">
        <is>
          <t>2500.00</t>
        </is>
      </c>
    </row>
    <row collapsed="false" customFormat="false" customHeight="false" hidden="false" ht="12.1" outlineLevel="0" r="156">
      <c r="A156" s="5" t="s">
        <f>=HYPERLINK("https://www.leilaoonline.com.br/lote/detalhe/330824", "37567")</f>
      </c>
      <c r="B156" s="4" t="s">
        <f>=HYPERLINK("https://www.leilaoonline.com.br/lote/detalhe/330824", "COLHEDORA JOHN DEERE. - FR4465162/139520. - LOC. BARRA ")</f>
      </c>
      <c r="C156" s="4" t="inlineStr">
        <is>
          <t>Aguardando</t>
        </is>
      </c>
      <c r="D156" s="4" t="inlineStr">
        <is>
          <t>2</t>
        </is>
      </c>
      <c r="E156" s="5" t="inlineStr">
        <is>
          <t>21.000,00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=HYPERLINK("https://www.leilaoonline.com.br/lote/detalhe/330827", "37568")</f>
      </c>
      <c r="B157" s="4" t="s">
        <f>=HYPERLINK("https://www.leilaoonline.com.br/lote/detalhe/330827", "COLHEDORA JOHN DEERE CH670 2L - ANO 2016 - FR101505. - LOC. BARRA ")</f>
      </c>
      <c r="C157" s="4" t="inlineStr">
        <is>
          <t>Aguardando</t>
        </is>
      </c>
      <c r="D157" s="4" t="inlineStr">
        <is>
          <t>1</t>
        </is>
      </c>
      <c r="E157" s="5" t="inlineStr">
        <is>
          <t>20.000,00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=HYPERLINK("https://www.leilaoonline.com.br/lote/detalhe/330825", "37569")</f>
      </c>
      <c r="B158" s="4" t="s">
        <f>=HYPERLINK("https://www.leilaoonline.com.br/lote/detalhe/330825", "COLHEDORA JOHN DEERE CH670 2L - ANO 2016 - FR101504 . - LOC. BARRA ")</f>
      </c>
      <c r="C158" s="4" t="inlineStr">
        <is>
          <t>Aguardando</t>
        </is>
      </c>
      <c r="D158" s="4" t="inlineStr">
        <is>
          <t>1</t>
        </is>
      </c>
      <c r="E158" s="5" t="inlineStr">
        <is>
          <t>20.000,00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=HYPERLINK("https://www.leilaoonline.com.br/lote/detalhe/330826", "37570")</f>
      </c>
      <c r="B159" s="4" t="s">
        <f>=HYPERLINK("https://www.leilaoonline.com.br/lote/detalhe/330826", "COLHEDORA JOHN DEERE CH570 1L - ANO 2017 - FR117586 - LOC. BARRA ")</f>
      </c>
      <c r="C159" s="4" t="inlineStr">
        <is>
          <t>Aguardando</t>
        </is>
      </c>
      <c r="D159" s="4" t="inlineStr">
        <is>
          <t>3</t>
        </is>
      </c>
      <c r="E159" s="5" t="inlineStr">
        <is>
          <t>22.000,00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=HYPERLINK("https://www.leilaoonline.com.br/lote/detalhe/330829", "37571")</f>
      </c>
      <c r="B160" s="4" t="s">
        <f>=HYPERLINK("https://www.leilaoonline.com.br/lote/detalhe/330829", " COLHEDORA JOHN DEERE CH670 - ANO 2016 - FR101498. - LOC. BARRA ")</f>
      </c>
      <c r="C160" s="4" t="inlineStr">
        <is>
          <t>Aguardando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=HYPERLINK("https://www.leilaoonline.com.br/lote/detalhe/330831", "37572")</f>
      </c>
      <c r="B161" s="4" t="s">
        <f>=HYPERLINK("https://www.leilaoonline.com.br/lote/detalhe/330831", " COLHEDORA JOHN DEERE CH670 2L - ANO 2016 - FR101503. - LOC. BARRA ")</f>
      </c>
      <c r="C161" s="4" t="inlineStr">
        <is>
          <t>Aguardando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=HYPERLINK("https://www.leilaoonline.com.br/lote/detalhe/330832", "37573")</f>
      </c>
      <c r="B162" s="4" t="s">
        <f>=HYPERLINK("https://www.leilaoonline.com.br/lote/detalhe/330832", " SUCATA DE BORRACHA - (VENDA POR LOTE; PESO ESTIMADO DE 4 TON.) - LOC. BARRA ")</f>
      </c>
      <c r="C162" s="4" t="inlineStr">
        <is>
          <t>Aguardando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=HYPERLINK("https://www.leilaoonline.com.br/lote/detalhe/330830", "37574")</f>
      </c>
      <c r="B163" s="4" t="s">
        <f>=HYPERLINK("https://www.leilaoonline.com.br/lote/detalhe/330830", " TRANSBORDO SANTAL 12 T - ANO 2008 - FR139232. - LOC. DOIS CORREGOS 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=HYPERLINK("https://www.leilaoonline.com.br/lote/detalhe/330828", "37575")</f>
      </c>
      <c r="B164" s="4" t="s">
        <f>=HYPERLINK("https://www.leilaoonline.com.br/lote/detalhe/330828", " TRANSBORDO SANTAL 12 T - ANO 2007 - FR101942. - LOC. DOIS CORREGOS 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=HYPERLINK("https://www.leilaoonline.com.br/lote/detalhe/330833", "37576")</f>
      </c>
      <c r="B165" s="4" t="s">
        <f>=HYPERLINK("https://www.leilaoonline.com.br/lote/detalhe/330833", " TRANSBORDO SANTAL 12 T - ANO 2007 - FR101943. - LOC. DOIS CORREGOS 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=HYPERLINK("https://www.leilaoonline.com.br/lote/detalhe/330835", "37577")</f>
      </c>
      <c r="B166" s="4" t="s">
        <f>=HYPERLINK("https://www.leilaoonline.com.br/lote/detalhe/330835", " TRANSBORDO SANTAL 12 T - ANO 2008 - FR101948. -  LOC. DOIS CORREGOS 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=HYPERLINK("https://www.leilaoonline.com.br/lote/detalhe/330836", "37578")</f>
      </c>
      <c r="B167" s="4" t="s">
        <f>=HYPERLINK("https://www.leilaoonline.com.br/lote/detalhe/330836", " TRANSBORDO SANTAL 12 T - ANO 2008 - FR101950. -  LOC. DOIS CORREGOS 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=HYPERLINK("https://www.leilaoonline.com.br/lote/detalhe/330834", "37579")</f>
      </c>
      <c r="B168" s="4" t="s">
        <f>=HYPERLINK("https://www.leilaoonline.com.br/lote/detalhe/330834", " TRANSBORDO SERMAG 12 T - ANO 2009 - FR101967. - LOC. DOIS CORREGOS 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=HYPERLINK("https://www.leilaoonline.com.br/lote/detalhe/330839", "37580")</f>
      </c>
      <c r="B169" s="4" t="s">
        <f>=HYPERLINK("https://www.leilaoonline.com.br/lote/detalhe/330839", " TRANSBORDO SANTAL 12 T - ANO 2008 - FR101956. -  LOC. DOIS CORREGOS 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=HYPERLINK("https://www.leilaoonline.com.br/lote/detalhe/330837", "37581")</f>
      </c>
      <c r="B170" s="4" t="s">
        <f>=HYPERLINK("https://www.leilaoonline.com.br/lote/detalhe/330837", "TRANSBORDO SANTAL; ANO 2013. - FR70642. - LOC. DOIS CORREGOS 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=HYPERLINK("https://www.leilaoonline.com.br/lote/detalhe/330838", "37582")</f>
      </c>
      <c r="B171" s="4" t="s">
        <f>=HYPERLINK("https://www.leilaoonline.com.br/lote/detalhe/330838", "TRANSBORDO SANTAL; ANO 2007. - LOC. DOIS CORREGOS 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=HYPERLINK("https://www.leilaoonline.com.br/lote/detalhe/330840", "37583")</f>
      </c>
      <c r="B172" s="4" t="s">
        <f>=HYPERLINK("https://www.leilaoonline.com.br/lote/detalhe/330840", "TRANSBORDO SANTAL; ANO 2007. - FR101936. - LOC. DOIS CORREGOS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=HYPERLINK("https://www.leilaoonline.com.br/lote/detalhe/331132", "37601")</f>
      </c>
      <c r="B173" s="4" t="s">
        <f>=HYPERLINK("https://www.leilaoonline.com.br/lote/detalhe/331132", "HILO TOMBADOR, CAPACIDADE 27 TONELADAS. - LOC. SANTA HELENA  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=HYPERLINK("https://www.leilaoonline.com.br/lote/detalhe/331134", "37602")</f>
      </c>
      <c r="B174" s="4" t="s">
        <f>=HYPERLINK("https://www.leilaoonline.com.br/lote/detalhe/331134", " REDUTOR NG MODELO F10 660 . - LOC. SANTA HELENA  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=HYPERLINK("https://www.leilaoonline.com.br/lote/detalhe/331136", "37605")</f>
      </c>
      <c r="B175" s="4" t="s">
        <f>=HYPERLINK("https://www.leilaoonline.com.br/lote/detalhe/331136", "LOTE DE TUBOS,MATERIAL AÇO CARBONO, TUBOS DE 12 METROS ESPESSURA 3/16, DIÂMETRO 1 POLEGADA 1/2. - LOC. SANTA HELENA  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1.400,00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=HYPERLINK("https://www.leilaoonline.com.br/lote/detalhe/331138", "37607")</f>
      </c>
      <c r="B176" s="4" t="s">
        <f>=HYPERLINK("https://www.leilaoonline.com.br/lote/detalhe/331138", "ROTOR/EXAUSTOR, APLICAÇÃO CALDEIRA 68 TONELADAS . -LOC. SANTA HELENA 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=HYPERLINK("https://www.leilaoonline.com.br/lote/detalhe/331135", "37608")</f>
      </c>
      <c r="B177" s="4" t="s">
        <f>=HYPERLINK("https://www.leilaoonline.com.br/lote/detalhe/331135", "TORNO GIRATÓRIO DE ROLO. - LOC. SANTA HELENA  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=HYPERLINK("https://www.leilaoonline.com.br/lote/detalhe/331137", "37609")</f>
      </c>
      <c r="B178" s="4" t="s">
        <f>=HYPERLINK("https://www.leilaoonline.com.br/lote/detalhe/331137", "TORNO GIRATÓRIO DE ROLO. -  LOC. SANTA HELENA  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=HYPERLINK("https://www.leilaoonline.com.br/lote/detalhe/331139", "37610")</f>
      </c>
      <c r="B179" s="4" t="s">
        <f>=HYPERLINK("https://www.leilaoonline.com.br/lote/detalhe/331139", "TORNO GIRATÓRIO DE ROLO. -  LOC. SANTA HELENA  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=HYPERLINK("https://www.leilaoonline.com.br/lote/detalhe/331140", "37612")</f>
      </c>
      <c r="B180" s="4" t="s">
        <f>=HYPERLINK("https://www.leilaoonline.com.br/lote/detalhe/331140", "PLACAS DE TROCADOR DE CALOR 30 UNIDADES APROX. - LOC. SANTA HELENA  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=HYPERLINK("https://www.leilaoonline.com.br/lote/detalhe/331141", "37614")</f>
      </c>
      <c r="B181" s="4" t="s">
        <f>=HYPERLINK("https://www.leilaoonline.com.br/lote/detalhe/331141", " SONDA OBLÍQUA COM ESTRUTURA. - LOC. SANTA HELENA  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=HYPERLINK("https://www.leilaoonline.com.br/lote/detalhe/331142", "37618")</f>
      </c>
      <c r="B182" s="4" t="s">
        <f>=HYPERLINK("https://www.leilaoonline.com.br/lote/detalhe/331142", " PONTE ROLANTE CAPACIDADE 20 TONELADAS. - LOC. SANTA HELENA  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=HYPERLINK("https://www.leilaoonline.com.br/lote/detalhe/331128", "37621")</f>
      </c>
      <c r="B183" s="4" t="s">
        <f>=HYPERLINK("https://www.leilaoonline.com.br/lote/detalhe/331128", "MOTOR ELÉTRICO, MAQUINA DE SOLDA, 35 MOTORES E 1 MÁQUINA. -LOC. SANTA HELENA  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=HYPERLINK("https://www.leilaoonline.com.br/lote/detalhe/331133", "37623")</f>
      </c>
      <c r="B184" s="4" t="s">
        <f>=HYPERLINK("https://www.leilaoonline.com.br/lote/detalhe/331133", "MOTOR ELÉTRICO E REDUTOR 40 UNIDADES. - LOC. LOC. SANTA HELENA  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=HYPERLINK("https://www.leilaoonline.com.br/lote/detalhe/331143", "37624")</f>
      </c>
      <c r="B185" s="4" t="s">
        <f>=HYPERLINK("https://www.leilaoonline.com.br/lote/detalhe/331143", "DIVERSOS ITENS: 15 MOTORES ELÉTRICOS, 01 MOTOBOMBA, 01 MOTOREDUTOR. - LOC. SANTA HELENA  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=HYPERLINK("https://www.leilaoonline.com.br/lote/detalhe/331144", "37625")</f>
      </c>
      <c r="B186" s="4" t="s">
        <f>=HYPERLINK("https://www.leilaoonline.com.br/lote/detalhe/331144", "GERADOR COM REDUTOR SEM TURBINA, 02 PAINÉIS. - (FIAÇÃO ELÉTRICA NÃO FAZ PARTE DO LOTE) . - LOC. SANTA HELENA 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100.000,00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=HYPERLINK("https://www.leilaoonline.com.br/lote/detalhe/331145", "37626")</f>
      </c>
      <c r="B187" s="4" t="s">
        <f>=HYPERLINK("https://www.leilaoonline.com.br/lote/detalhe/331145", " GERADOR COM REDUTOR, COM TURBINA, 02 PAINÉIS. - (FIAÇÃO ELÉTRICA NÃO FAZ PARTE DO LOTE). - LOC. SANTA HELENA 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120.000,00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=HYPERLINK("https://www.leilaoonline.com.br/lote/detalhe/331147", "37628")</f>
      </c>
      <c r="B188" s="4" t="s">
        <f>=HYPERLINK("https://www.leilaoonline.com.br/lote/detalhe/331147", "TURBINA COM REDUTOR DEDINE, COM TROCADOR DE CALOR. - LOC. SANTA HELENA 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=HYPERLINK("https://www.leilaoonline.com.br/lote/detalhe/331146", "37630")</f>
      </c>
      <c r="B189" s="4" t="s">
        <f>=HYPERLINK("https://www.leilaoonline.com.br/lote/detalhe/331146", "PONTE ROLANTE, CAPACIDADE 20 TONELADAS. - LOC. SANTA HELENA")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30.000,00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=HYPERLINK("https://www.leilaoonline.com.br/lote/detalhe/331148", "37633")</f>
      </c>
      <c r="B190" s="4" t="s">
        <f>=HYPERLINK("https://www.leilaoonline.com.br/lote/detalhe/331148", "TURBINA COM BALÃO. - LOC. SANTA HELENA 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=HYPERLINK("https://www.leilaoonline.com.br/lote/detalhe/331149", "37634")</f>
      </c>
      <c r="B191" s="4" t="s">
        <f>=HYPERLINK("https://www.leilaoonline.com.br/lote/detalhe/331149", "TURBINA COM REDUTOR - COM VALVULA E BALÃO. - LOC. SANTA HELENA 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=HYPERLINK("https://www.leilaoonline.com.br/lote/detalhe/331150", "37651")</f>
      </c>
      <c r="B192" s="4" t="s">
        <f>=HYPERLINK("https://www.leilaoonline.com.br/lote/detalhe/331150", "SECADOR DE AÇÚCAR - COM ESTEIRA, MOEGA, CILO, PONTE ROLANTE ( 3 TONELADAS) COM PERIFÉRICOS ESTRUTURA INCLUSA - LOC. SANTA HELENA 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50.000,00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=HYPERLINK("https://www.leilaoonline.com.br/lote/detalhe/331151", "37654")</f>
      </c>
      <c r="B193" s="4" t="s">
        <f>=HYPERLINK("https://www.leilaoonline.com.br/lote/detalhe/331151", "TURBO BOMBA COM TORRE ALPINA E PERIFÉRICOS - LOC. SANTA HELENA 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=HYPERLINK("https://www.leilaoonline.com.br/lote/detalhe/331153", "37669")</f>
      </c>
      <c r="B194" s="4" t="s">
        <f>=HYPERLINK("https://www.leilaoonline.com.br/lote/detalhe/331153", "PAINÉIS ELÉTRICOS 12 UNIDADES - COM CALHAS ELÉTRICAS E CONDUÍTE, TRANSFORMADOR ELÉTRICO, (MODULO RESISTENCIA DE HILO TOMBADOR NÃO FAZ PARTE) 20 PAINÉIS , 4 NOBREAKS - LOC. SANTA HELENA  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=HYPERLINK("https://www.leilaoonline.com.br/lote/detalhe/331155", "37671")</f>
      </c>
      <c r="B195" s="4" t="s">
        <f>=HYPERLINK("https://www.leilaoonline.com.br/lote/detalhe/331155", "9 PALETES DE DIVERSAS PEÇAS, VÁLVULAS, 50 MEDIDORES/CONTROLADORES DE VAZÃO, 35 VÁLVULAS DE DIVERSOS TAMANHOS - LOC. SANTA HELENA ")</f>
      </c>
      <c r="C195" s="4" t="inlineStr">
        <is>
          <t>Aguardando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=HYPERLINK("https://www.leilaoonline.com.br/lote/detalhe/331152", "37673")</f>
      </c>
      <c r="B196" s="4" t="s">
        <f>=HYPERLINK("https://www.leilaoonline.com.br/lote/detalhe/331152", "3 PRATELEIRAS COM MATERIAIS ELÉTRICOS DIVERSOS - LOC. SANTA HELENA 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=HYPERLINK("https://www.leilaoonline.com.br/lote/detalhe/331156", "37676")</f>
      </c>
      <c r="B197" s="4" t="s">
        <f>=HYPERLINK("https://www.leilaoonline.com.br/lote/detalhe/331156", "TANQUE DE FIBRA CAPACIDADE 60.000 LITROS APROX. - LOC. SANTA HELENA 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=HYPERLINK("https://www.leilaoonline.com.br/lote/detalhe/331157", "37677")</f>
      </c>
      <c r="B198" s="4" t="s">
        <f>=HYPERLINK("https://www.leilaoonline.com.br/lote/detalhe/331157", "ITENS DIVERSOS: VÁLVULAS, BOMBAS, LONA DE ESTEIRA, BALANÇÃO DE PONTE ROLANTE,  PINHÃO COM DIVERSAS PEÇAS, LONA DE FILTRO PRENSA,ROSCA SEM FIM, FLANGES, PESO DO LOTE 30 TON.(REDUTORES E TROCADORES DE CALOR NÃO FAZEM PARTE DO LOTE) - LOC. SANTA HELENA 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5.250,00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=HYPERLINK("https://www.leilaoonline.com.br/lote/detalhe/331154", "37678")</f>
      </c>
      <c r="B199" s="4" t="s">
        <f>=HYPERLINK("https://www.leilaoonline.com.br/lote/detalhe/331154", "SISTEMA DE FABRICAÇÃO PELLETS - LOC. SANTA HELENA 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=HYPERLINK("https://www.leilaoonline.com.br/lote/detalhe/331158", "37679")</f>
      </c>
      <c r="B200" s="4" t="s">
        <f>=HYPERLINK("https://www.leilaoonline.com.br/lote/detalhe/331158", "2 TANQUES DE FIBRA COM CAPACIDADE DE 60.000 LITROS E 500 LITROS APROX. - LOC. SANTA HELENA")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=HYPERLINK("https://www.leilaoonline.com.br/lote/detalhe/331159", "37680")</f>
      </c>
      <c r="B201" s="4" t="s">
        <f>=HYPERLINK("https://www.leilaoonline.com.br/lote/detalhe/331159", "REDUTOR 16 UNIDADES - LOC. SANTA HELENA 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=HYPERLINK("https://www.leilaoonline.com.br/lote/detalhe/331160", "37682")</f>
      </c>
      <c r="B202" s="4" t="s">
        <f>=HYPERLINK("https://www.leilaoonline.com.br/lote/detalhe/331160", " GERADOR MAUSA. -  LOC. SANTA HELENA 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20.000,00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=HYPERLINK("https://www.leilaoonline.com.br/lote/detalhe/331161", "37684")</f>
      </c>
      <c r="B203" s="4" t="s">
        <f>=HYPERLINK("https://www.leilaoonline.com.br/lote/detalhe/331161", "APROX. 10 TONELADAS DE TUBOS,DIVERSAS MEDIDAS - (VENDA POR KG) - LOC. SANTA HELENA 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=HYPERLINK("https://www.leilaoonline.com.br/lote/detalhe/331162", "37685")</f>
      </c>
      <c r="B204" s="4" t="s">
        <f>=HYPERLINK("https://www.leilaoonline.com.br/lote/detalhe/331162", "TRANSFORMADORES 11 UNIDADES - PAT.086499/338628/208283 - LOC. SANTA HELENA")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50.000,00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=HYPERLINK("https://www.leilaoonline.com.br/lote/detalhe/331180", "38001")</f>
      </c>
      <c r="B205" s="4" t="s">
        <f>=HYPERLINK("https://www.leilaoonline.com.br/lote/detalhe/331180", "PEÇAS AUTOMOTIVAS - (VEJA ESPECIFICAÇÕES) - LOC. LAGOA DA PRATA")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=HYPERLINK("https://www.leilaoonline.com.br/lote/detalhe/331181", "38002")</f>
      </c>
      <c r="B206" s="4" t="s">
        <f>=HYPERLINK("https://www.leilaoonline.com.br/lote/detalhe/331181", "PEÇAS AUTOMOTIVAS USADAS - (VEJA ESPECIFICAÇÕES) - LOC. LAGOA DA PRATA")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2026-06-09T04:37:51.00Z</dcterms:created>
  <dc:creator>Tellks Tecnologia</dc:creator>
  <cp:revision>0</cp:revision>
</cp:coreProperties>
</file>