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- 11 CAMINHÕES - 5 COLHEDORAS CASE A8810 - 28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=HYPERLINK("https://www.leilaoonline.com.br/lote/detalhe/335133", "1295")</f>
      </c>
      <c r="B11" s="4" t="s">
        <f>=HYPERLINK("https://www.leilaoonline.com.br/lote/detalhe/335133", "COLHEDORA CASE A8810; ANO 2018. - FR2004152. - LOC.IVINHEMA/MS")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=HYPERLINK("https://www.leilaoonline.com.br/lote/detalhe/335149", "1296")</f>
      </c>
      <c r="B12" s="4" t="s">
        <f>=HYPERLINK("https://www.leilaoonline.com.br/lote/detalhe/335149", "COLHEDORA CASE A8810; ANO 2019. - FR2004155. - LOC.IVINHEMA/MS")</f>
      </c>
      <c r="C12" s="4" t="inlineStr">
        <is>
          <t>Aguardando</t>
        </is>
      </c>
      <c r="D12" s="4" t="inlineStr">
        <is>
          <t>1</t>
        </is>
      </c>
      <c r="E12" s="5" t="inlineStr">
        <is>
          <t>130.000,00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=HYPERLINK("https://www.leilaoonline.com.br/lote/detalhe/335140", "1297")</f>
      </c>
      <c r="B13" s="4" t="s">
        <f>=HYPERLINK("https://www.leilaoonline.com.br/lote/detalhe/335140", "COLHEDORA CASE A8810; ANO 2018. - FR2004146. - LOC.IVINHEMA/MS")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=HYPERLINK("https://www.leilaoonline.com.br/lote/detalhe/335151", "1298")</f>
      </c>
      <c r="B14" s="4" t="s">
        <f>=HYPERLINK("https://www.leilaoonline.com.br/lote/detalhe/335151", "COLHEDORA CASE A8810; ANO 2018. - FR2004143. - LOC.IVINHEMA/MS")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=HYPERLINK("https://www.leilaoonline.com.br/lote/detalhe/335142", "1299")</f>
      </c>
      <c r="B15" s="4" t="s">
        <f>=HYPERLINK("https://www.leilaoonline.com.br/lote/detalhe/335142", "COLHEDORA CASE A8810; ANO 2018. - FR2004139. - LOC.IVINHEMA/MS")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=HYPERLINK("https://www.leilaoonline.com.br/lote/detalhe/337810", "1300")</f>
      </c>
      <c r="B16" s="4" t="s">
        <f>=HYPERLINK("https://www.leilaoonline.com.br/lote/detalhe/337810", "TRATOR JOHN DEERE 7200 J; ANO 2017. - FR2003357. - LOC.IVINHEMA/MS")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=HYPERLINK("https://www.leilaoonline.com.br/lote/detalhe/335141", "1301")</f>
      </c>
      <c r="B17" s="4" t="s">
        <f>=HYPERLINK("https://www.leilaoonline.com.br/lote/detalhe/335141", "TRATOR JOHN DEERE 7215 J; ANO 2019. - FR2003406. - LOC.IVINHEMA/MS")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=HYPERLINK("https://www.leilaoonline.com.br/lote/detalhe/337811", "1302")</f>
      </c>
      <c r="B18" s="4" t="s">
        <f>=HYPERLINK("https://www.leilaoonline.com.br/lote/detalhe/337811", "TRATOR PNEUS 7200 J; ANO 2017. - FR2003365. - LOC.IVINHEMA/MS")</f>
      </c>
      <c r="C18" s="4" t="inlineStr">
        <is>
          <t>Aguardando</t>
        </is>
      </c>
      <c r="D18" s="4" t="inlineStr">
        <is>
          <t>1</t>
        </is>
      </c>
      <c r="E18" s="5" t="inlineStr">
        <is>
          <t>102.500,00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=HYPERLINK("https://www.leilaoonline.com.br/lote/detalhe/337812", "1303")</f>
      </c>
      <c r="B19" s="4" t="s">
        <f>=HYPERLINK("https://www.leilaoonline.com.br/lote/detalhe/337812", "TRATOR PNEUS 7200 J; ANO 2017. - FR2003360. - LOC.IVINHEMA/MS")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=HYPERLINK("https://www.leilaoonline.com.br/lote/detalhe/337813", "1304")</f>
      </c>
      <c r="B20" s="4" t="s">
        <f>=HYPERLINK("https://www.leilaoonline.com.br/lote/detalhe/337813", "TRATOR JOHN DEERE 7200J; ANO 2017. - FR02003359. - LOC.IVINHEMA/MS")</f>
      </c>
      <c r="C20" s="4" t="inlineStr">
        <is>
          <t>Aguardando</t>
        </is>
      </c>
      <c r="D20" s="4" t="inlineStr">
        <is>
          <t>1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=HYPERLINK("https://www.leilaoonline.com.br/lote/detalhe/335146", "1305")</f>
      </c>
      <c r="B21" s="4" t="s">
        <f>=HYPERLINK("https://www.leilaoonline.com.br/lote/detalhe/335146", "TRATOR JOHN DEERE 6110J; ANO 2014. - FR2007071. - LOC.IVINHEMA/MS")</f>
      </c>
      <c r="C21" s="4" t="inlineStr">
        <is>
          <t>Aguardando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=HYPERLINK("https://www.leilaoonline.com.br/lote/detalhe/335154", "1306")</f>
      </c>
      <c r="B22" s="4" t="s">
        <f>=HYPERLINK("https://www.leilaoonline.com.br/lote/detalhe/335154", " TRATOR JOHN DEERE 7195 J; ANO 2016. - FR2003283. - LOC.IVINHEMA/MS")</f>
      </c>
      <c r="C22" s="4" t="inlineStr">
        <is>
          <t>Aguardando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=HYPERLINK("https://www.leilaoonline.com.br/lote/detalhe/335144", "1307")</f>
      </c>
      <c r="B23" s="4" t="s">
        <f>=HYPERLINK("https://www.leilaoonline.com.br/lote/detalhe/335144", "TRATOR JOHN DEERE 8345 R; ANO 2019. - FR2003417. -  LOC.IVINHEMA/MS")</f>
      </c>
      <c r="C23" s="4" t="inlineStr">
        <is>
          <t>Aguardando</t>
        </is>
      </c>
      <c r="D23" s="4" t="inlineStr">
        <is>
          <t>1</t>
        </is>
      </c>
      <c r="E23" s="5" t="inlineStr">
        <is>
          <t>160.000,00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=HYPERLINK("https://www.leilaoonline.com.br/lote/detalhe/335155", "1308")</f>
      </c>
      <c r="B24" s="4" t="s">
        <f>=HYPERLINK("https://www.leilaoonline.com.br/lote/detalhe/335155", " TRATOR JOHN DEERE  7195 J; ANO 2016. - FR2003321. - LOC.IVINHEMA/MS")</f>
      </c>
      <c r="C24" s="4" t="inlineStr">
        <is>
          <t>Aguardando</t>
        </is>
      </c>
      <c r="D24" s="4" t="inlineStr">
        <is>
          <t>2</t>
        </is>
      </c>
      <c r="E24" s="5" t="inlineStr">
        <is>
          <t>82.500,00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=HYPERLINK("https://www.leilaoonline.com.br/lote/detalhe/337814", "1309")</f>
      </c>
      <c r="B25" s="4" t="s">
        <f>=HYPERLINK("https://www.leilaoonline.com.br/lote/detalhe/337814", "TRATOR PNEUS 7210 J; ANO 2016. - FR2003334. - LOC.IVINHEMA/MS")</f>
      </c>
      <c r="C25" s="4" t="inlineStr">
        <is>
          <t>Aguardando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=HYPERLINK("https://www.leilaoonline.com.br/lote/detalhe/337815", "1310")</f>
      </c>
      <c r="B26" s="4" t="s">
        <f>=HYPERLINK("https://www.leilaoonline.com.br/lote/detalhe/337815", "TRATOR PNEUS 7215 J; ANO 2019. - FR2003400. - LOC.IVINHEMA/MS")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=HYPERLINK("https://www.leilaoonline.com.br/lote/detalhe/337816", "1311")</f>
      </c>
      <c r="B27" s="4" t="s">
        <f>=HYPERLINK("https://www.leilaoonline.com.br/lote/detalhe/337816", "TRATOR PNEUS 7230 J; ANO 2020. - FR2003423. - LOC.IVINHEMA/MS")</f>
      </c>
      <c r="C27" s="4" t="inlineStr">
        <is>
          <t>Aguardando</t>
        </is>
      </c>
      <c r="D27" s="4" t="inlineStr">
        <is>
          <t>2</t>
        </is>
      </c>
      <c r="E27" s="5" t="inlineStr">
        <is>
          <t>122.500,00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=HYPERLINK("https://www.leilaoonline.com.br/lote/detalhe/335173", "1312")</f>
      </c>
      <c r="B28" s="4" t="s">
        <f>=HYPERLINK("https://www.leilaoonline.com.br/lote/detalhe/335173", "TRATOR JOHN DEERE 7200 J; ANO 2017. - FR2003370. - LOC.IVINHEMA/MS")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=HYPERLINK("https://www.leilaoonline.com.br/lote/detalhe/335147", "1313")</f>
      </c>
      <c r="B29" s="4" t="s">
        <f>=HYPERLINK("https://www.leilaoonline.com.br/lote/detalhe/335147", " TRATOR JOHN DEERE 7195J; ANO 2014. - FR02003180. - LOC. IVINHEMA/MS")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=HYPERLINK("https://www.leilaoonline.com.br/lote/detalhe/337817", "1314")</f>
      </c>
      <c r="B30" s="4" t="s">
        <f>=HYPERLINK("https://www.leilaoonline.com.br/lote/detalhe/337817", "TRATOR JOHN DEERE; ANO 2017. - FR02003366. - LOC.IVINHEMA/MS")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=HYPERLINK("https://www.leilaoonline.com.br/lote/detalhe/337818", "1315")</f>
      </c>
      <c r="B31" s="4" t="s">
        <f>=HYPERLINK("https://www.leilaoonline.com.br/lote/detalhe/337818", "TRATOR JOHN DEERE 7200J; ANO 2017. - FR02003358. - LOC.IVINHEMA/MS")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=HYPERLINK("https://www.leilaoonline.com.br/lote/detalhe/335177", "1316")</f>
      </c>
      <c r="B32" s="4" t="s">
        <f>=HYPERLINK("https://www.leilaoonline.com.br/lote/detalhe/335177", "TRATOR JOHN DEERE 7195J; ANO 2016. - FR02003298. - LOC.IVINHEMA/MS")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=HYPERLINK("https://www.leilaoonline.com.br/lote/detalhe/335158", "1317")</f>
      </c>
      <c r="B33" s="4" t="s">
        <f>=HYPERLINK("https://www.leilaoonline.com.br/lote/detalhe/335158", "TRATOR JOHN DEERE 7195J; ANO 2016. - FR02003299. - LOC.IVINHEMA/MS")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=HYPERLINK("https://www.leilaoonline.com.br/lote/detalhe/335174", "1318")</f>
      </c>
      <c r="B34" s="4" t="s">
        <f>=HYPERLINK("https://www.leilaoonline.com.br/lote/detalhe/335174", "TRATOR JOHN DEERE 7200 J; ANO 2019. - FR2003396. - LOC.IVINHEMA/MS")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=HYPERLINK("https://www.leilaoonline.com.br/lote/detalhe/335175", "1320")</f>
      </c>
      <c r="B35" s="4" t="s">
        <f>=HYPERLINK("https://www.leilaoonline.com.br/lote/detalhe/335175", " CAMINHÃO VOLVO/VM 330 6X4R; ANO 2014/2015; BRANCA; (TRANSBORDO). - FR02002167. - LOC.IVINHEMA/MS")</f>
      </c>
      <c r="C35" s="4" t="inlineStr">
        <is>
          <t>Aguardando</t>
        </is>
      </c>
      <c r="D35" s="4" t="inlineStr">
        <is>
          <t>1</t>
        </is>
      </c>
      <c r="E35" s="5" t="inlineStr">
        <is>
          <t>100.000,00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=HYPERLINK("https://www.leilaoonline.com.br/lote/detalhe/335179", "1322")</f>
      </c>
      <c r="B36" s="4" t="s">
        <f>=HYPERLINK("https://www.leilaoonline.com.br/lote/detalhe/335179", " CAMINHÃO VW/ 31.320 CNC 6X4; (BORRACHEIRO); ANO 2009/2009; BRANCA. - SEM VARÃO CÂMBIO. - FR02002035. - LOC.IVINHEMA/MS")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=HYPERLINK("https://www.leilaoonline.com.br/lote/detalhe/335161", "1323")</f>
      </c>
      <c r="B37" s="4" t="s">
        <f>=HYPERLINK("https://www.leilaoonline.com.br/lote/detalhe/335161", " CAMINHÃO VW/ 31.320 CNC 6X4; (BAZUCA); ANO 2007/2007; BRANCA. - FR02002022. - LOC.IVINHEMA/MS")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=HYPERLINK("https://www.leilaoonline.com.br/lote/detalhe/335180", "1324")</f>
      </c>
      <c r="B38" s="4" t="s">
        <f>=HYPERLINK("https://www.leilaoonline.com.br/lote/detalhe/335180", "CAMINHÃO M.BENZ/ ATRON 2729 6X4; ANO 2016/2016; BRANCA; (CALDA PRONTA). - FR02002609. - LOC.IVINHEMA/MS")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=HYPERLINK("https://www.leilaoonline.com.br/lote/detalhe/335163", "1325")</f>
      </c>
      <c r="B39" s="4" t="s">
        <f>=HYPERLINK("https://www.leilaoonline.com.br/lote/detalhe/335163", "CAMINHÃO VOLVO/VM 330 6X4R; ANO 2014/2015; BRANCA;(TRANSBORDO). - FR02002173. - LOC.IVINHEMA/MS")</f>
      </c>
      <c r="C39" s="4" t="inlineStr">
        <is>
          <t>Aguardando</t>
        </is>
      </c>
      <c r="D39" s="4" t="inlineStr">
        <is>
          <t>3</t>
        </is>
      </c>
      <c r="E39" s="5" t="inlineStr">
        <is>
          <t>72.000,00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=HYPERLINK("https://www.leilaoonline.com.br/lote/detalhe/335178", "1326")</f>
      </c>
      <c r="B40" s="4" t="s">
        <f>=HYPERLINK("https://www.leilaoonline.com.br/lote/detalhe/335178", "CAMINHÃO FORD/ F-4000 4X4P; (APOIO); ANO 2018/2019; BRANCA. - FR02001441. - LOC.IVINHEMA/MS")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=HYPERLINK("https://www.leilaoonline.com.br/lote/detalhe/335162", "1327")</f>
      </c>
      <c r="B41" s="4" t="s">
        <f>=HYPERLINK("https://www.leilaoonline.com.br/lote/detalhe/335162", "CAMINHÃO FORD/ F-4000 4X4P; (APOIO); ANO 2018/2019; BRANCA. - FR02001436. - LOC.IVINHEMA/MS")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=HYPERLINK("https://www.leilaoonline.com.br/lote/detalhe/335184", "1328")</f>
      </c>
      <c r="B42" s="4" t="s">
        <f>=HYPERLINK("https://www.leilaoonline.com.br/lote/detalhe/335184", "CAMINHÃO FORD/ F-4000 4X4 P; (APOIO); ANO 2018/2019; BRANCA. - FR02001435. - LOC.IVINHEMA/MS")</f>
      </c>
      <c r="C42" s="4" t="inlineStr">
        <is>
          <t>Aguardando</t>
        </is>
      </c>
      <c r="D42" s="4" t="inlineStr">
        <is>
          <t>1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=HYPERLINK("https://www.leilaoonline.com.br/lote/detalhe/335164", "1329")</f>
      </c>
      <c r="B43" s="4" t="s">
        <f>=HYPERLINK("https://www.leilaoonline.com.br/lote/detalhe/335164", "CAMINHÃO M.BENZ/ATRON 2729 6X4; ANO 2016/2016; BRANCA; (TRANSBORDO). - FR02002611. - LOC.IVINHEMA/MS")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=HYPERLINK("https://www.leilaoonline.com.br/lote/detalhe/335189", "1334")</f>
      </c>
      <c r="B44" s="4" t="s">
        <f>=HYPERLINK("https://www.leilaoonline.com.br/lote/detalhe/335189", "TRATOR JOHN DEERE 7210 J; ANO 2016. - FR2003332. - LOC.IVINHEMA/MS")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=HYPERLINK("https://www.leilaoonline.com.br/lote/detalhe/335166", "1335")</f>
      </c>
      <c r="B45" s="4" t="s">
        <f>=HYPERLINK("https://www.leilaoonline.com.br/lote/detalhe/335166", "TRANSBORDO ARRASTO TESTON PT 22000; ANO 2018. - FR02010938. - LOC.IVINHEMA/MS")</f>
      </c>
      <c r="C45" s="4" t="inlineStr">
        <is>
          <t>Aguardando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=HYPERLINK("https://www.leilaoonline.com.br/lote/detalhe/335192", "1338")</f>
      </c>
      <c r="B46" s="4" t="s">
        <f>=HYPERLINK("https://www.leilaoonline.com.br/lote/detalhe/335192", "TRANSBORDO ARRASTO ANTONIOSI ATA 10500; ANO 2013. - FR2010803. - LOC.IVINHEMA/MS")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=HYPERLINK("https://www.leilaoonline.com.br/lote/detalhe/335171", "1339")</f>
      </c>
      <c r="B47" s="4" t="s">
        <f>=HYPERLINK("https://www.leilaoonline.com.br/lote/detalhe/335171", "TRANSBORDO ARRASTO ANTONIOSI ATA 10500; ANO 2013. - FR2010824. - LOC.IVINHEMA/MS")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=HYPERLINK("https://www.leilaoonline.com.br/lote/detalhe/335193", "1340")</f>
      </c>
      <c r="B48" s="4" t="s">
        <f>=HYPERLINK("https://www.leilaoonline.com.br/lote/detalhe/335193", " TRANSBORDO ARRASTO ANTONIOSI ATA 10500; ANO 2013. - FR2010812. - LOC.IVINHEMA/MS")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=HYPERLINK("https://www.leilaoonline.com.br/lote/detalhe/335169", "1341")</f>
      </c>
      <c r="B49" s="4" t="s">
        <f>=HYPERLINK("https://www.leilaoonline.com.br/lote/detalhe/335169", "TRANSBORDO ARRASTO ANTONIOSI ATA 4000; ANO 2010. - FR2010294. - LOC.IVINHEMA/MS")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=HYPERLINK("https://www.leilaoonline.com.br/lote/detalhe/335190", "1342")</f>
      </c>
      <c r="B50" s="4" t="s">
        <f>=HYPERLINK("https://www.leilaoonline.com.br/lote/detalhe/335190", " TRANSBORDO ARRASTO ANTONIOSI ATA 10500; ANO 2013. - FR2010805. - LOC.IVINHEMA/MS")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=HYPERLINK("https://www.leilaoonline.com.br/lote/detalhe/335196", "1344")</f>
      </c>
      <c r="B51" s="4" t="s">
        <f>=HYPERLINK("https://www.leilaoonline.com.br/lote/detalhe/335196", " TRANSBORDO ARRASTO ANTONIOSI ATA 10500; ANO 2009. - FR2010228. - LOC.IVINHEMA/MS")</f>
      </c>
      <c r="C51" s="4" t="inlineStr">
        <is>
          <t>Aguardando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=HYPERLINK("https://www.leilaoonline.com.br/lote/detalhe/335194", "1346")</f>
      </c>
      <c r="B52" s="4" t="s">
        <f>=HYPERLINK("https://www.leilaoonline.com.br/lote/detalhe/335194", "TRANSBORDO ARRASTO ANTONIOSI ATA 10500; ANO 2013. - FR2010809. - LOC.IVINHEMA/MS")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=HYPERLINK("https://www.leilaoonline.com.br/lote/detalhe/335182", "1347")</f>
      </c>
      <c r="B53" s="4" t="s">
        <f>=HYPERLINK("https://www.leilaoonline.com.br/lote/detalhe/335182", " TRANSBORDO ARRASTO ANTONIOSI ATA 10500; ANO 2009. - FR2010242. - LOC.IVINHEMA/MS")</f>
      </c>
      <c r="C53" s="4" t="inlineStr">
        <is>
          <t>Aguardando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=HYPERLINK("https://www.leilaoonline.com.br/lote/detalhe/335195", "1348")</f>
      </c>
      <c r="B54" s="4" t="s">
        <f>=HYPERLINK("https://www.leilaoonline.com.br/lote/detalhe/335195", "TRANSBORDO ARRASTO ANTONIOSI ATA 10500; ANO 2013. - FR2010856. - LOC.IVINHEMA/MS")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=HYPERLINK("https://www.leilaoonline.com.br/lote/detalhe/335183", "1349")</f>
      </c>
      <c r="B55" s="4" t="s">
        <f>=HYPERLINK("https://www.leilaoonline.com.br/lote/detalhe/335183", "TRANSBORDO ARRASTO ANTONIOSI ATA 4000; ANO 2010. - FR2010297. - LOC.IVINHEMA/MS")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=HYPERLINK("https://www.leilaoonline.com.br/lote/detalhe/335197", "1350")</f>
      </c>
      <c r="B56" s="4" t="s">
        <f>=HYPERLINK("https://www.leilaoonline.com.br/lote/detalhe/335197", " TRANSBORDO ARRASTO ANTONIOSI ATA 10500; ANO 2009. - FR2010255. - LOC.IVINHEMA/MS")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=HYPERLINK("https://www.leilaoonline.com.br/lote/detalhe/335199", "1352")</f>
      </c>
      <c r="B57" s="4" t="s">
        <f>=HYPERLINK("https://www.leilaoonline.com.br/lote/detalhe/335199", " TRANSBORDO ARRASTO ANTONIOSI ATA 4000; ANO 2010. - FR2010281. - LOC.IVINHEMA/MS")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=HYPERLINK("https://www.leilaoonline.com.br/lote/detalhe/335187", "1353")</f>
      </c>
      <c r="B58" s="4" t="s">
        <f>=HYPERLINK("https://www.leilaoonline.com.br/lote/detalhe/335187", "TRANSBORDO ARRASTO ANTONIOSI ATA 4000; ANO 2010. - FR2010286. - LOC.IVINHEMA/MS")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=HYPERLINK("https://www.leilaoonline.com.br/lote/detalhe/335198", "1354")</f>
      </c>
      <c r="B59" s="4" t="s">
        <f>=HYPERLINK("https://www.leilaoonline.com.br/lote/detalhe/335198", " TRANSBORDO ARRASTO ANTONIOSI ATA 10500; ANO 2013. - FR2010849. - LOC.IVINHEMA/MS")</f>
      </c>
      <c r="C59" s="4" t="inlineStr">
        <is>
          <t>Aguardando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=HYPERLINK("https://www.leilaoonline.com.br/lote/detalhe/335200", "1355")</f>
      </c>
      <c r="B60" s="4" t="s">
        <f>=HYPERLINK("https://www.leilaoonline.com.br/lote/detalhe/335200", "TRANSBORDO ARRASTO ANTONIOSI ATA 10500; ANO 2012. - FR2010752. - LOC.IVINHEMA/MS")</f>
      </c>
      <c r="C60" s="4" t="inlineStr">
        <is>
          <t>Aguardando</t>
        </is>
      </c>
      <c r="D60" s="4" t="inlineStr">
        <is>
          <t>1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=HYPERLINK("https://www.leilaoonline.com.br/lote/detalhe/335208", "1356")</f>
      </c>
      <c r="B61" s="4" t="s">
        <f>=HYPERLINK("https://www.leilaoonline.com.br/lote/detalhe/335208", "TRANSBORDO ARRASTO ANTONIOSI ATA 10500; ANO 2013. - FR2010860. - LOC.IVINHEMA/MS")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=HYPERLINK("https://www.leilaoonline.com.br/lote/detalhe/335188", "1357")</f>
      </c>
      <c r="B62" s="4" t="s">
        <f>=HYPERLINK("https://www.leilaoonline.com.br/lote/detalhe/335188", "TRANSBORDO ARRASTO ANTONIOSI ATA 10500; ANO 2013. - FR2010797. - LOC.IVINHEMA/MS")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=HYPERLINK("https://www.leilaoonline.com.br/lote/detalhe/335211", "1358")</f>
      </c>
      <c r="B63" s="4" t="s">
        <f>=HYPERLINK("https://www.leilaoonline.com.br/lote/detalhe/335211", "TRANSBORDO ARRASTO ANTONIOSI ATA 10500; ANO 2012. - FR2010774. - LOC.IVINHEMA/MS")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=HYPERLINK("https://www.leilaoonline.com.br/lote/detalhe/335201", "1359")</f>
      </c>
      <c r="B64" s="4" t="s">
        <f>=HYPERLINK("https://www.leilaoonline.com.br/lote/detalhe/335201", " TRANSBORDO ARRASTO ANTONIOSI ATA 10500; ANO 2012. - FR2010791. - LOC.IVINHEMA/MS")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=HYPERLINK("https://www.leilaoonline.com.br/lote/detalhe/335212", "1360")</f>
      </c>
      <c r="B65" s="4" t="s">
        <f>=HYPERLINK("https://www.leilaoonline.com.br/lote/detalhe/335212", " TRANSBORDO ARRASTO ANTONIOSI ATA 10500; ANO 2013. - FR2010853. - LOC.IVINHEMA/MS")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=HYPERLINK("https://www.leilaoonline.com.br/lote/detalhe/335202", "1361")</f>
      </c>
      <c r="B66" s="4" t="s">
        <f>=HYPERLINK("https://www.leilaoonline.com.br/lote/detalhe/335202", "TRANSBORDO ARRASTO ANTONIOSI ATA 10500; ANO 2009. - FR2010245. - LOC.IVINHEMA/MS")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=HYPERLINK("https://www.leilaoonline.com.br/lote/detalhe/335213", "1362")</f>
      </c>
      <c r="B67" s="4" t="s">
        <f>=HYPERLINK("https://www.leilaoonline.com.br/lote/detalhe/335213", "TRANSBORDO ARRASTO TESTON PT 22000; ANO 2018. - FR02010920. - LOC.IVINHEMA/MS")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=HYPERLINK("https://www.leilaoonline.com.br/lote/detalhe/335203", "1363")</f>
      </c>
      <c r="B68" s="4" t="s">
        <f>=HYPERLINK("https://www.leilaoonline.com.br/lote/detalhe/335203", "TRANSBORDO ARRASTO TESTON PT 22000; ANO 2018. - FR02010926. - LOC.IVINHEMA/MS")</f>
      </c>
      <c r="C68" s="4" t="inlineStr">
        <is>
          <t>Aguardando</t>
        </is>
      </c>
      <c r="D68" s="4" t="inlineStr">
        <is>
          <t>1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=HYPERLINK("https://www.leilaoonline.com.br/lote/detalhe/335216", "1364")</f>
      </c>
      <c r="B69" s="4" t="s">
        <f>=HYPERLINK("https://www.leilaoonline.com.br/lote/detalhe/335216", " CAMINHÃO VOLVO/VM 270 6X4R; ANO 2012/2013; BRANCA; (COMBOIO). - FR02002098. - LOC.IVINHEMA/MS")</f>
      </c>
      <c r="C69" s="4" t="inlineStr">
        <is>
          <t>Aguardando</t>
        </is>
      </c>
      <c r="D69" s="4" t="inlineStr">
        <is>
          <t>1</t>
        </is>
      </c>
      <c r="E69" s="5" t="inlineStr">
        <is>
          <t>70.000,00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=HYPERLINK("https://www.leilaoonline.com.br/lote/detalhe/335204", "1365")</f>
      </c>
      <c r="B70" s="4" t="s">
        <f>=HYPERLINK("https://www.leilaoonline.com.br/lote/detalhe/335204", " PLANTADORA DE CANA PICADA DMB; ANO 2017. - FR2009048. - LOC.IVINHEMA/MS")</f>
      </c>
      <c r="C70" s="4" t="inlineStr">
        <is>
          <t>Aguardando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=HYPERLINK("https://www.leilaoonline.com.br/lote/detalhe/335215", "1371")</f>
      </c>
      <c r="B71" s="4" t="s">
        <f>=HYPERLINK("https://www.leilaoonline.com.br/lote/detalhe/335215", "CARREGADEIRA VALTRA BM 85; ANO 2006. - FR02011001. - LOC.IVINHEMA/MS")</f>
      </c>
      <c r="C71" s="4" t="inlineStr">
        <is>
          <t>Aguardando</t>
        </is>
      </c>
      <c r="D71" s="4" t="inlineStr">
        <is>
          <t>2</t>
        </is>
      </c>
      <c r="E71" s="5" t="inlineStr">
        <is>
          <t>41.000,00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=HYPERLINK("https://www.leilaoonline.com.br/lote/detalhe/335205", "1373")</f>
      </c>
      <c r="B72" s="4" t="s">
        <f>=HYPERLINK("https://www.leilaoonline.com.br/lote/detalhe/335205", "CAMINHÃO VOLVO/ FM 480 6X4T; (APOIO); ANO 2008/2008; BRANCA. - FR02002202. - LOC.IVINHEMA/MS")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=HYPERLINK("https://www.leilaoonline.com.br/lote/detalhe/335218", "1376")</f>
      </c>
      <c r="B73" s="4" t="s">
        <f>=HYPERLINK("https://www.leilaoonline.com.br/lote/detalhe/335218", "TRANSBORDO ARRASTO ANTONIOSI ATA 4000; ANO 2010. - FR2010266. - LOC.IVINHEMA/MS")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=HYPERLINK("https://www.leilaoonline.com.br/lote/detalhe/335207", "1377")</f>
      </c>
      <c r="B74" s="4" t="s">
        <f>=HYPERLINK("https://www.leilaoonline.com.br/lote/detalhe/335207", " TRANSBORDO ANTONIOSI ATA 12000; ANO 2014 - LOC.IVINHEMA/MS")</f>
      </c>
      <c r="C74" s="4" t="inlineStr">
        <is>
          <t>Aguardando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=HYPERLINK("https://www.leilaoonline.com.br/lote/detalhe/335217", "1378")</f>
      </c>
      <c r="B75" s="4" t="s">
        <f>=HYPERLINK("https://www.leilaoonline.com.br/lote/detalhe/335217", "TRANSBORDO ANTONIOSO ATA 12000; ANO 2013 - FR02010349 - LOC. IVINHEMA/MS")</f>
      </c>
      <c r="C75" s="4" t="inlineStr">
        <is>
          <t>Aguardando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=HYPERLINK("https://www.leilaoonline.com.br/lote/detalhe/335210", "1379")</f>
      </c>
      <c r="B76" s="4" t="s">
        <f>=HYPERLINK("https://www.leilaoonline.com.br/lote/detalhe/335210", " TRANSBORDO ATA 12000; ANO 2012 - LOC. IVINHEMA/MS")</f>
      </c>
      <c r="C76" s="4" t="inlineStr">
        <is>
          <t>Aguardando</t>
        </is>
      </c>
      <c r="D76" s="4" t="inlineStr">
        <is>
          <t>1</t>
        </is>
      </c>
      <c r="E76" s="5" t="inlineStr">
        <is>
          <t>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=HYPERLINK("https://www.leilaoonline.com.br/lote/detalhe/335112", "11268")</f>
      </c>
      <c r="B77" s="4" t="s">
        <f>=HYPERLINK("https://www.leilaoonline.com.br/lote/detalhe/335112", "02 ANTENAS GPS AGRES- 6 AO 340/(11/12) - LOC.IVINHEMA/MS")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=HYPERLINK("https://www.leilaoonline.com.br/lote/detalhe/335118", "11269")</f>
      </c>
      <c r="B78" s="4" t="s">
        <f>=HYPERLINK("https://www.leilaoonline.com.br/lote/detalhe/335118", "12 ANTENAS GNSS A625 TRIMBLE - LOC. IVINHEMA/MS")</f>
      </c>
      <c r="C78" s="4" t="inlineStr">
        <is>
          <t>Aguardando</t>
        </is>
      </c>
      <c r="D78" s="4" t="inlineStr">
        <is>
          <t>1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=HYPERLINK("https://www.leilaoonline.com.br/lote/detalhe/335119", "11270")</f>
      </c>
      <c r="B79" s="4" t="s">
        <f>=HYPERLINK("https://www.leilaoonline.com.br/lote/detalhe/335119", "09 ANTENAS GNSS A625 TRIMBLE - LOC.IVINHEMA/MS")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=HYPERLINK("https://www.leilaoonline.com.br/lote/detalhe/335116", "11271")</f>
      </c>
      <c r="B80" s="4" t="s">
        <f>=HYPERLINK("https://www.leilaoonline.com.br/lote/detalhe/335116", "10 ANTENAS GNSS A625 TRIMBLE - LOC.IVINHEMA/MS")</f>
      </c>
      <c r="C80" s="4" t="inlineStr">
        <is>
          <t>Aguardando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=HYPERLINK("https://www.leilaoonline.com.br/lote/detalhe/335121", "11272")</f>
      </c>
      <c r="B81" s="4" t="s">
        <f>=HYPERLINK("https://www.leilaoonline.com.br/lote/detalhe/335121", "04 MONITORES 750 TRIMBLE CFX- LOC. IVINHEMA/MS")</f>
      </c>
      <c r="C81" s="4" t="inlineStr">
        <is>
          <t>Aguardando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=HYPERLINK("https://www.leilaoonline.com.br/lote/detalhe/335122", "11273")</f>
      </c>
      <c r="B82" s="4" t="s">
        <f>=HYPERLINK("https://www.leilaoonline.com.br/lote/detalhe/335122", "04 MONITORES 750 TRIMBLE CFX- LOC. IVINHEMA/MS")</f>
      </c>
      <c r="C82" s="4" t="inlineStr">
        <is>
          <t>Aguardando</t>
        </is>
      </c>
      <c r="D82" s="4" t="inlineStr">
        <is>
          <t>2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=HYPERLINK("https://www.leilaoonline.com.br/lote/detalhe/335120", "11274")</f>
      </c>
      <c r="B83" s="4" t="s">
        <f>=HYPERLINK("https://www.leilaoonline.com.br/lote/detalhe/335120", "03 MONITORES 750 TRIMBLE CFX- LOC.IVINHEMA/MS")</f>
      </c>
      <c r="C83" s="4" t="inlineStr">
        <is>
          <t>Aguardando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=HYPERLINK("https://www.leilaoonline.com.br/lote/detalhe/335123", "11275")</f>
      </c>
      <c r="B84" s="4" t="s">
        <f>=HYPERLINK("https://www.leilaoonline.com.br/lote/detalhe/335123", "04 MONITORES 750 TRIMBLE CFX - LOC. IVINHEMA/MS")</f>
      </c>
      <c r="C84" s="4" t="inlineStr">
        <is>
          <t>Aguardando</t>
        </is>
      </c>
      <c r="D84" s="4" t="inlineStr">
        <is>
          <t>2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=HYPERLINK("https://www.leilaoonline.com.br/lote/detalhe/335117", "11276")</f>
      </c>
      <c r="B85" s="4" t="s">
        <f>=HYPERLINK("https://www.leilaoonline.com.br/lote/detalhe/335117", "04 MONITORES TRIMBLE FMX - LOC. IVINHEMA/MS")</f>
      </c>
      <c r="C85" s="4" t="inlineStr">
        <is>
          <t>Aguardando</t>
        </is>
      </c>
      <c r="D85" s="4" t="inlineStr">
        <is>
          <t>2</t>
        </is>
      </c>
      <c r="E85" s="5" t="inlineStr">
        <is>
          <t>1.100,00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=HYPERLINK("https://www.leilaoonline.com.br/lote/detalhe/335115", "11277")</f>
      </c>
      <c r="B86" s="4" t="s">
        <f>=HYPERLINK("https://www.leilaoonline.com.br/lote/detalhe/335115", "04 MONITORES TRIMBLE FMX - LOC. IVINHEMA/MS")</f>
      </c>
      <c r="C86" s="4" t="inlineStr">
        <is>
          <t>Aguardando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=HYPERLINK("https://www.leilaoonline.com.br/lote/detalhe/335113", "11278")</f>
      </c>
      <c r="B87" s="4" t="s">
        <f>=HYPERLINK("https://www.leilaoonline.com.br/lote/detalhe/335113", "04 MONITORES TRIMBLE FMX  - LOC. IVINHEMA/MS")</f>
      </c>
      <c r="C87" s="4" t="inlineStr">
        <is>
          <t>Aguardando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=HYPERLINK("https://www.leilaoonline.com.br/lote/detalhe/335124", "11279")</f>
      </c>
      <c r="B88" s="4" t="s">
        <f>=HYPERLINK("https://www.leilaoonline.com.br/lote/detalhe/335124", "05 MONITORES TRIMBLE FMX - LOC.IVINHEMA/MS")</f>
      </c>
      <c r="C88" s="4" t="inlineStr">
        <is>
          <t>Aguardando</t>
        </is>
      </c>
      <c r="D88" s="4" t="inlineStr">
        <is>
          <t>4</t>
        </is>
      </c>
      <c r="E88" s="5" t="inlineStr">
        <is>
          <t>1.300,00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=HYPERLINK("https://www.leilaoonline.com.br/lote/detalhe/335114", "11280")</f>
      </c>
      <c r="B89" s="4" t="s">
        <f>=HYPERLINK("https://www.leilaoonline.com.br/lote/detalhe/335114", "04 MONITORES JOHN DEERE 65-3 - LOC.IVINHEMA/MS")</f>
      </c>
      <c r="C89" s="4" t="inlineStr">
        <is>
          <t>Aguardando</t>
        </is>
      </c>
      <c r="D89" s="4" t="inlineStr">
        <is>
          <t>9</t>
        </is>
      </c>
      <c r="E89" s="5" t="inlineStr">
        <is>
          <t>4.100,00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=HYPERLINK("https://www.leilaoonline.com.br/lote/detalhe/335125", "11281")</f>
      </c>
      <c r="B90" s="4" t="s">
        <f>=HYPERLINK("https://www.leilaoonline.com.br/lote/detalhe/335125", "04 MONITORES JOHN DEERE 65-3 - LOC.IVINHEMA/MS")</f>
      </c>
      <c r="C90" s="4" t="inlineStr">
        <is>
          <t>Aguardando</t>
        </is>
      </c>
      <c r="D90" s="4" t="inlineStr">
        <is>
          <t>9</t>
        </is>
      </c>
      <c r="E90" s="5" t="inlineStr">
        <is>
          <t>3.700,00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=HYPERLINK("https://www.leilaoonline.com.br/lote/detalhe/335126", "11282")</f>
      </c>
      <c r="B91" s="4" t="s">
        <f>=HYPERLINK("https://www.leilaoonline.com.br/lote/detalhe/335126", "04 MONITORES JOHN DEERE 65-3- LOC.IVINHEMA/MS")</f>
      </c>
      <c r="C91" s="4" t="inlineStr">
        <is>
          <t>Aguardando</t>
        </is>
      </c>
      <c r="D91" s="4" t="inlineStr">
        <is>
          <t>11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=HYPERLINK("https://www.leilaoonline.com.br/lote/detalhe/335127", "11283")</f>
      </c>
      <c r="B92" s="4" t="s">
        <f>=HYPERLINK("https://www.leilaoonline.com.br/lote/detalhe/335127", "04 MONITORES JOHN DEERE 65-3 - LOC.IVINHEMA/MS")</f>
      </c>
      <c r="C92" s="4" t="inlineStr">
        <is>
          <t>Aguardando</t>
        </is>
      </c>
      <c r="D92" s="4" t="inlineStr">
        <is>
          <t>10</t>
        </is>
      </c>
      <c r="E92" s="5" t="inlineStr">
        <is>
          <t>4.200,00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=HYPERLINK("https://www.leilaoonline.com.br/lote/detalhe/335130", "11284")</f>
      </c>
      <c r="B93" s="4" t="s">
        <f>=HYPERLINK("https://www.leilaoonline.com.br/lote/detalhe/335130", "05 PEÇAS REPETITORA TRIMBLE TDL 450X - LOC.IVINHEMA/MS")</f>
      </c>
      <c r="C93" s="4" t="inlineStr">
        <is>
          <t>Aguardando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=HYPERLINK("https://www.leilaoonline.com.br/lote/detalhe/335128", "11285")</f>
      </c>
      <c r="B94" s="4" t="s">
        <f>=HYPERLINK("https://www.leilaoonline.com.br/lote/detalhe/335128", "BASE RTK TRIMBLE SP461 BEACON/450- LOC. IVINHEMA/MS")</f>
      </c>
      <c r="C94" s="4" t="inlineStr">
        <is>
          <t>Aguardando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=HYPERLINK("https://www.leilaoonline.com.br/lote/detalhe/335131", "11286")</f>
      </c>
      <c r="B95" s="4" t="s">
        <f>=HYPERLINK("https://www.leilaoonline.com.br/lote/detalhe/335131", "05 PEÇAS REPETIDORA HTDL- 450X; L-SATEL;SATELYNO EASYPRO - LOC. IVINHEMA/MS")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=HYPERLINK("https://www.leilaoonline.com.br/lote/detalhe/335129", "11287")</f>
      </c>
      <c r="B96" s="4" t="s">
        <f>=HYPERLINK("https://www.leilaoonline.com.br/lote/detalhe/335129", "03 PEÇAS REPETIDORA TRIMBLE HPB-450-  LOC. IVINHEMA/MS")</f>
      </c>
      <c r="C96" s="4" t="inlineStr">
        <is>
          <t>Aguardando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=HYPERLINK("https://www.leilaoonline.com.br/lote/detalhe/335136", "11288")</f>
      </c>
      <c r="B97" s="4" t="s">
        <f>=HYPERLINK("https://www.leilaoonline.com.br/lote/detalhe/335136", "03 PEÇAS ANTENA ZEPHYR GEDETIC - LOC. IVINHEMA/MS")</f>
      </c>
      <c r="C97" s="4" t="inlineStr">
        <is>
          <t>Aguardando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=HYPERLINK("https://www.leilaoonline.com.br/lote/detalhe/335132", "11289")</f>
      </c>
      <c r="B98" s="4" t="s">
        <f>=HYPERLINK("https://www.leilaoonline.com.br/lote/detalhe/335132", " 04 CABO DE ALIMENTAÇÃO REPETIDORA TRIMBLE - LOC. IVINHEMA/MS")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=HYPERLINK("https://www.leilaoonline.com.br/lote/detalhe/335138", "11290")</f>
      </c>
      <c r="B99" s="4" t="s">
        <f>=HYPERLINK("https://www.leilaoonline.com.br/lote/detalhe/335138", "04 PEÇAS NAV CONTROLLER II - TRIMBLE - LOC. IVINHEMA/MS")</f>
      </c>
      <c r="C99" s="4" t="inlineStr">
        <is>
          <t>Aguardando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=HYPERLINK("https://www.leilaoonline.com.br/lote/detalhe/335134", "11291")</f>
      </c>
      <c r="B100" s="4" t="s">
        <f>=HYPERLINK("https://www.leilaoonline.com.br/lote/detalhe/335134", "04 PEÇAS NAV CONTROLLER II - TRIMBLE - LOC. IVINHEMA/MS")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=HYPERLINK("https://www.leilaoonline.com.br/lote/detalhe/335139", "11292")</f>
      </c>
      <c r="B101" s="4" t="s">
        <f>=HYPERLINK("https://www.leilaoonline.com.br/lote/detalhe/335139", "04 PEÇAS NAV CONTROLLER II - TRIMBLE - LOC. IVINHEMA/MS")</f>
      </c>
      <c r="C101" s="4" t="inlineStr">
        <is>
          <t>Aguardando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=HYPERLINK("https://www.leilaoonline.com.br/lote/detalhe/335135", "11293")</f>
      </c>
      <c r="B102" s="4" t="s">
        <f>=HYPERLINK("https://www.leilaoonline.com.br/lote/detalhe/335135", "04 PEÇAS NAV CONTROLLER II - TRIMBLE - LOC. IVINHEMA/MS")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=HYPERLINK("https://www.leilaoonline.com.br/lote/detalhe/335137", "11294")</f>
      </c>
      <c r="B103" s="4" t="s">
        <f>=HYPERLINK("https://www.leilaoonline.com.br/lote/detalhe/335137", "02 PEÇAS NAV II; 01 PEÇA NAVE III - TRIMBLE - LOC. IVINHEMA/MS")</f>
      </c>
      <c r="C103" s="4" t="inlineStr">
        <is>
          <t>Aguardando</t>
        </is>
      </c>
      <c r="D103" s="4" t="inlineStr">
        <is>
          <t>3</t>
        </is>
      </c>
      <c r="E103" s="5" t="inlineStr">
        <is>
          <t>900,00</t>
        </is>
      </c>
      <c r="F10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2026-11-04T02:52:34.00Z</dcterms:created>
  <dc:creator>Tellks Tecnologia</dc:creator>
  <cp:revision>0</cp:revision>
</cp:coreProperties>
</file>