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Online.com.br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TRACKER PR 24 • VIRTUS 25 • ONIX LT 25 • PALIO 17 • NIVUS 25 • CORSA 09 • FIESTA 14 • FIT 11 • JTZ DK160 25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07/10/2026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=HYPERLINK("https://www.leilaoonline.com.br/lote/detalhe/336587", "003")</f>
      </c>
      <c r="B11" s="4" t="s">
        <f>=HYPERLINK("https://www.leilaoonline.com.br/lote/detalhe/336587", "veja o vídeo!! HONDA/HR-V EXL CVT; 2021/2021; VERMELHA; ALCO./GASOL. - FUNCIONANDO - IPVA 2026 OK - APROX. 28.800KM")</f>
      </c>
      <c r="C11" s="4" t="inlineStr">
        <is>
          <t>Não vendido</t>
        </is>
      </c>
      <c r="D11" s="4" t="inlineStr">
        <is>
          <t>35</t>
        </is>
      </c>
      <c r="E11" s="5" t="inlineStr">
        <is>
          <t>62.500,00</t>
        </is>
      </c>
      <c r="F11" s="4" t="inlineStr">
        <is>
          <t>1250.00</t>
        </is>
      </c>
    </row>
    <row collapsed="false" customFormat="false" customHeight="false" hidden="false" ht="12.1" outlineLevel="0" r="12">
      <c r="A12" s="5" t="s">
        <f>=HYPERLINK("https://www.leilaoonline.com.br/lote/detalhe/336469", "005")</f>
      </c>
      <c r="B12" s="4" t="s">
        <f>=HYPERLINK("https://www.leilaoonline.com.br/lote/detalhe/336469", "veja o vídeo!! CITROEN/C4CACTUS FEEL AT; 2022/2023; PRETA; ALCO./GASOL. - FUNC. - FIPE APROX.: R$ 77.377,00")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46.750,00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=HYPERLINK("https://www.leilaoonline.com.br/lote/detalhe/336586", "007")</f>
      </c>
      <c r="B13" s="4" t="s">
        <f>=HYPERLINK("https://www.leilaoonline.com.br/lote/detalhe/336586", "veja o vídeo!! VW/FOX 1.6 PRIME GII; 2009/2010; PRATA; ALCO./GASOL.; CÂMBIO AUT. - FUNCIONANDO - IPVA 2026 OK")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8.000,00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=HYPERLINK("https://www.leilaoonline.com.br/lote/detalhe/336492", "010")</f>
      </c>
      <c r="B14" s="4" t="s">
        <f>=HYPERLINK("https://www.leilaoonline.com.br/lote/detalhe/336492", "veja o vídeo!! CHEV/TRACKER T A LT; 2022/2023; BRANCA; ALCO./GASOL. - FUNCIONANDO - IPVA 2026 OK")</f>
      </c>
      <c r="C14" s="4" t="inlineStr">
        <is>
          <t>Não vendido</t>
        </is>
      </c>
      <c r="D14" s="4" t="inlineStr">
        <is>
          <t>29</t>
        </is>
      </c>
      <c r="E14" s="5" t="inlineStr">
        <is>
          <t>55.000,00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=HYPERLINK("https://www.leilaoonline.com.br/lote/detalhe/336665", "012")</f>
      </c>
      <c r="B15" s="4" t="s">
        <f>=HYPERLINK("https://www.leilaoonline.com.br/lote/detalhe/336665", "veja o vídeo!! GM/DEMEC CADDY "D20"; 1992/1992; BRANCA; DIESEL - FUNCIONANDO")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58.500,00</t>
        </is>
      </c>
      <c r="F15" s="4" t="inlineStr">
        <is>
          <t>1750.00</t>
        </is>
      </c>
    </row>
    <row collapsed="false" customFormat="false" customHeight="false" hidden="false" ht="12.1" outlineLevel="0" r="16">
      <c r="A16" s="5" t="s">
        <f>=HYPERLINK("https://www.leilaoonline.com.br/lote/detalhe/336491", "015")</f>
      </c>
      <c r="B16" s="4" t="s">
        <f>=HYPERLINK("https://www.leilaoonline.com.br/lote/detalhe/336491", "veja o vídeo!! I/FIAT SIENA EL FLEX; 2010/2011; PRATA; ALCO./GASOL. - FUNCIONANDO")</f>
      </c>
      <c r="C16" s="4" t="inlineStr">
        <is>
          <t>Não vendido</t>
        </is>
      </c>
      <c r="D16" s="4" t="inlineStr">
        <is>
          <t>16</t>
        </is>
      </c>
      <c r="E16" s="5" t="inlineStr">
        <is>
          <t>13.000,00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=HYPERLINK("https://www.leilaoonline.com.br/lote/detalhe/336666", "017")</f>
      </c>
      <c r="B17" s="4" t="s">
        <f>=HYPERLINK("https://www.leilaoonline.com.br/lote/detalhe/336666", "veja o vídeo!! TOYOTA/ETIOS HB X 13L MT; 2016/2017; PRATA; ALCO./GASOL. - FUNCIONANDO")</f>
      </c>
      <c r="C17" s="4" t="inlineStr">
        <is>
          <t>Não vendido</t>
        </is>
      </c>
      <c r="D17" s="4" t="inlineStr">
        <is>
          <t>28</t>
        </is>
      </c>
      <c r="E17" s="5" t="inlineStr">
        <is>
          <t>23.500,00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=HYPERLINK("https://www.leilaoonline.com.br/lote/detalhe/336486", "020")</f>
      </c>
      <c r="B18" s="4" t="s">
        <f>=HYPERLINK("https://www.leilaoonline.com.br/lote/detalhe/336486", "veja o vídeo!! CHEVROLET/ONIX 10MT JOYE; 2017/2018; CINZA; ALCO./GASOL. - FUNCIONANDO - IPVA 2026 OK")</f>
      </c>
      <c r="C18" s="4" t="inlineStr">
        <is>
          <t>Não vendido</t>
        </is>
      </c>
      <c r="D18" s="4" t="inlineStr">
        <is>
          <t>38</t>
        </is>
      </c>
      <c r="E18" s="5" t="inlineStr">
        <is>
          <t>25.500,00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=HYPERLINK("https://www.leilaoonline.com.br/lote/detalhe/336588", "023")</f>
      </c>
      <c r="B19" s="4" t="s">
        <f>=HYPERLINK("https://www.leilaoonline.com.br/lote/detalhe/336588", "veja o vídeo!! HONDA/WR-V EXL CVT; 2019/2019; PRATA; ALCO./GASOL. - FUNCIONANDO - IPVA 2026 OK - APROX. 37.900KM")</f>
      </c>
      <c r="C19" s="4" t="inlineStr">
        <is>
          <t>Não vendido</t>
        </is>
      </c>
      <c r="D19" s="4" t="inlineStr">
        <is>
          <t>20</t>
        </is>
      </c>
      <c r="E19" s="5" t="inlineStr">
        <is>
          <t>43.750,00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=HYPERLINK("https://www.leilaoonline.com.br/lote/detalhe/336456", "025")</f>
      </c>
      <c r="B20" s="4" t="s">
        <f>=HYPERLINK("https://www.leilaoonline.com.br/lote/detalhe/336456", "veja o vídeo!! HYUNDAI/CRETA 20A PRESTI; 2017/2017; BRANCA; ALCO./GASOL. - FUNC. - IPVA 2026 OK - FIPE APROX.: R$ 85.011,00")</f>
      </c>
      <c r="C20" s="4" t="inlineStr">
        <is>
          <t>Não vendido</t>
        </is>
      </c>
      <c r="D20" s="4" t="inlineStr">
        <is>
          <t>33</t>
        </is>
      </c>
      <c r="E20" s="5" t="inlineStr">
        <is>
          <t>55.000,00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=HYPERLINK("https://www.leilaoonline.com.br/lote/detalhe/336770", "027")</f>
      </c>
      <c r="B21" s="4" t="s">
        <f>=HYPERLINK("https://www.leilaoonline.com.br/lote/detalhe/336770", "veja o vídeo!! FIAT/STRADA WK CC E; 2018/2019; BRANCA; ALCO./GASOL.; CARROC. FECHADA - FUNCIONANDO - IPVA 2026 OK ")</f>
      </c>
      <c r="C21" s="4" t="inlineStr">
        <is>
          <t>Não vendido</t>
        </is>
      </c>
      <c r="D21" s="4" t="inlineStr">
        <is>
          <t>38</t>
        </is>
      </c>
      <c r="E21" s="5" t="inlineStr">
        <is>
          <t>28.500,00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=HYPERLINK("https://www.leilaoonline.com.br/lote/detalhe/336489", "030")</f>
      </c>
      <c r="B22" s="4" t="s">
        <f>=HYPERLINK("https://www.leilaoonline.com.br/lote/detalhe/336489", "veja o vídeo!! HONDA/SHADOW 750; 2005/2006; PRETA; GASOLINA - FUNCIONANDO  - IPVA 2026 OK")</f>
      </c>
      <c r="C22" s="4" t="inlineStr">
        <is>
          <t>Vendido</t>
        </is>
      </c>
      <c r="D22" s="4" t="inlineStr">
        <is>
          <t>28</t>
        </is>
      </c>
      <c r="E22" s="5" t="inlineStr">
        <is>
          <t>17.000,00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=HYPERLINK("https://www.leilaoonline.com.br/lote/detalhe/336474", "035")</f>
      </c>
      <c r="B23" s="4" t="s">
        <f>=HYPERLINK("https://www.leilaoonline.com.br/lote/detalhe/336474", "veja o vídeo!! VW/VIRTUS MB; 2024/2025; BRANCA; ALCO./GASOL. - FUNC. - IPVA 2026 OK - APROX. 4.600KM - FIPE APROX.: R$ 95.793,00")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56.500,00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=HYPERLINK("https://www.leilaoonline.com.br/lote/detalhe/336468", "040")</f>
      </c>
      <c r="B24" s="4" t="s">
        <f>=HYPERLINK("https://www.leilaoonline.com.br/lote/detalhe/336468", "veja o vídeo!! I/RENAULT CLIO CAM1016VH; 2009/2010; PRETA; ALCO./GASOL. - FUNCIONANDO - IPVA 2026 OK")</f>
      </c>
      <c r="C24" s="4" t="inlineStr">
        <is>
          <t>Não vendido</t>
        </is>
      </c>
      <c r="D24" s="4" t="inlineStr">
        <is>
          <t>16</t>
        </is>
      </c>
      <c r="E24" s="5" t="inlineStr">
        <is>
          <t>11.000,00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=HYPERLINK("https://www.leilaoonline.com.br/lote/detalhe/336476", "045")</f>
      </c>
      <c r="B25" s="4" t="s">
        <f>=HYPERLINK("https://www.leilaoonline.com.br/lote/detalhe/336476", "veja o vídeo!! FIAT/PALIO ATTRACTIV 1.0; 2017/2017; BRANCA; ALCO./GASOL. - FUNCIONANDO - IPVA 2026 OK")</f>
      </c>
      <c r="C25" s="4" t="inlineStr">
        <is>
          <t>Não vendido</t>
        </is>
      </c>
      <c r="D25" s="4" t="inlineStr">
        <is>
          <t>21</t>
        </is>
      </c>
      <c r="E25" s="5" t="inlineStr">
        <is>
          <t>17.000,00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=HYPERLINK("https://www.leilaoonline.com.br/lote/detalhe/336458", "050")</f>
      </c>
      <c r="B26" s="4" t="s">
        <f>=HYPERLINK("https://www.leilaoonline.com.br/lote/detalhe/336458", "veja o vídeo!! CHEV/TRACKER 12T A PR; 2023/2024; VERMELHA; ALCO./GASOL. - FUNC. - IPVA 2026 OK - FIPE APROX.: R$ 115.455,00")</f>
      </c>
      <c r="C26" s="4" t="inlineStr">
        <is>
          <t>Não vendido</t>
        </is>
      </c>
      <c r="D26" s="4" t="inlineStr">
        <is>
          <t>24</t>
        </is>
      </c>
      <c r="E26" s="5" t="inlineStr">
        <is>
          <t>65.250,00</t>
        </is>
      </c>
      <c r="F26" s="4" t="inlineStr">
        <is>
          <t>1750.00</t>
        </is>
      </c>
    </row>
    <row collapsed="false" customFormat="false" customHeight="false" hidden="false" ht="12.1" outlineLevel="0" r="27">
      <c r="A27" s="5" t="s">
        <f>=HYPERLINK("https://www.leilaoonline.com.br/lote/detalhe/336488", "055")</f>
      </c>
      <c r="B27" s="4" t="s">
        <f>=HYPERLINK("https://www.leilaoonline.com.br/lote/detalhe/336488", "VW/FOX 1.0 GII; 2010/2011; PRATA; ALCO./GASOL. - FUNCIONANDO - IPVA 2026 OK - APROX. 73.000KM")</f>
      </c>
      <c r="C27" s="4" t="inlineStr">
        <is>
          <t>Não vendido</t>
        </is>
      </c>
      <c r="D27" s="4" t="inlineStr">
        <is>
          <t>14</t>
        </is>
      </c>
      <c r="E27" s="5" t="inlineStr">
        <is>
          <t>12.000,00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=HYPERLINK("https://www.leilaoonline.com.br/lote/detalhe/336472", "060")</f>
      </c>
      <c r="B28" s="4" t="s">
        <f>=HYPERLINK("https://www.leilaoonline.com.br/lote/detalhe/336472", "veja o vídeo!! CHEVROLET/ONIX 10MT JOYE; 2018/2018; PRATA; ALCO./GASOL. - FUNCIONANDO - IPVA 2026 OK")</f>
      </c>
      <c r="C28" s="4" t="inlineStr">
        <is>
          <t>Não vendido</t>
        </is>
      </c>
      <c r="D28" s="4" t="inlineStr">
        <is>
          <t>25</t>
        </is>
      </c>
      <c r="E28" s="5" t="inlineStr">
        <is>
          <t>23.500,00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=HYPERLINK("https://www.leilaoonline.com.br/lote/detalhe/336470", "065")</f>
      </c>
      <c r="B29" s="4" t="s">
        <f>=HYPERLINK("https://www.leilaoonline.com.br/lote/detalhe/336470", "veja o vídeo!! GM/CORSA HATCH MAXX; 2008/2009; BRANCA; ALCO./GASOL. - FUNCIONANDO ")</f>
      </c>
      <c r="C29" s="4" t="inlineStr">
        <is>
          <t>Não vendido</t>
        </is>
      </c>
      <c r="D29" s="4" t="inlineStr">
        <is>
          <t>12</t>
        </is>
      </c>
      <c r="E29" s="5" t="inlineStr">
        <is>
          <t>10.000,00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=HYPERLINK("https://www.leilaoonline.com.br/lote/detalhe/336473", "070")</f>
      </c>
      <c r="B30" s="4" t="s">
        <f>=HYPERLINK("https://www.leilaoonline.com.br/lote/detalhe/336473", "veja o vídeo!! VW/NIVUS CL TSI; 2025/2025; CINZA; ALCO./GASOL. - FUNC. - IPVA 2026 OK - FIPE APROX.: R$ 119.297,00")</f>
      </c>
      <c r="C30" s="4" t="inlineStr">
        <is>
          <t>Não vendido</t>
        </is>
      </c>
      <c r="D30" s="4" t="inlineStr">
        <is>
          <t>33</t>
        </is>
      </c>
      <c r="E30" s="5" t="inlineStr">
        <is>
          <t>76.500,00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=HYPERLINK("https://www.leilaoonline.com.br/lote/detalhe/336465", "075")</f>
      </c>
      <c r="B31" s="4" t="s">
        <f>=HYPERLINK("https://www.leilaoonline.com.br/lote/detalhe/336465", "veja o vídeo!! FIAT/DOBLO ESSENCE 1.8; 2012/2013; BRANCA; ALCO./GASOL.; 7 LUGARES - FUNCIONANDO")</f>
      </c>
      <c r="C31" s="4" t="inlineStr">
        <is>
          <t>Não vendido</t>
        </is>
      </c>
      <c r="D31" s="4" t="inlineStr">
        <is>
          <t>14</t>
        </is>
      </c>
      <c r="E31" s="5" t="inlineStr">
        <is>
          <t>23.250,00</t>
        </is>
      </c>
      <c r="F31" s="4" t="inlineStr">
        <is>
          <t>1250.00</t>
        </is>
      </c>
    </row>
    <row collapsed="false" customFormat="false" customHeight="false" hidden="false" ht="12.1" outlineLevel="0" r="32">
      <c r="A32" s="5" t="s">
        <f>=HYPERLINK("https://www.leilaoonline.com.br/lote/detalhe/336460", "080")</f>
      </c>
      <c r="B32" s="4" t="s">
        <f>=HYPERLINK("https://www.leilaoonline.com.br/lote/detalhe/336460", "HONDA/HR-V LX CVT; 2020/2020; PRETA; ALCO./GASOL. - FUNCIONANDO - FIPE APROX.: R$ 100.895,00")</f>
      </c>
      <c r="C32" s="4" t="inlineStr">
        <is>
          <t>Não vendido</t>
        </is>
      </c>
      <c r="D32" s="4" t="inlineStr">
        <is>
          <t>24</t>
        </is>
      </c>
      <c r="E32" s="5" t="inlineStr">
        <is>
          <t>65.250,00</t>
        </is>
      </c>
      <c r="F32" s="4" t="inlineStr">
        <is>
          <t>1750.00</t>
        </is>
      </c>
    </row>
    <row collapsed="false" customFormat="false" customHeight="false" hidden="false" ht="12.1" outlineLevel="0" r="33">
      <c r="A33" s="5" t="s">
        <f>=HYPERLINK("https://www.leilaoonline.com.br/lote/detalhe/336487", "085")</f>
      </c>
      <c r="B33" s="4" t="s">
        <f>=HYPERLINK("https://www.leilaoonline.com.br/lote/detalhe/336487", "veja o vídeo!! HONDA/FIT DX FLEX; 2011/2011; DOURADA; ALCO./GASOL. - FUNCIONANDO - IPVA 2026 OK")</f>
      </c>
      <c r="C33" s="4" t="inlineStr">
        <is>
          <t>Não vendido</t>
        </is>
      </c>
      <c r="D33" s="4" t="inlineStr">
        <is>
          <t>35</t>
        </is>
      </c>
      <c r="E33" s="5" t="inlineStr">
        <is>
          <t>24.000,00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=HYPERLINK("https://www.leilaoonline.com.br/lote/detalhe/336455", "090")</f>
      </c>
      <c r="B34" s="4" t="s">
        <f>=HYPERLINK("https://www.leilaoonline.com.br/lote/detalhe/336455", "FORD/FIESTA SEDAN1.6FLEX; 2013/2014; PRETA; ALCO./GASOL. - FUNCIONANDO")</f>
      </c>
      <c r="C34" s="4" t="inlineStr">
        <is>
          <t>Não vendido</t>
        </is>
      </c>
      <c r="D34" s="4" t="inlineStr">
        <is>
          <t>28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=HYPERLINK("https://www.leilaoonline.com.br/lote/detalhe/336467", "095")</f>
      </c>
      <c r="B35" s="4" t="s">
        <f>=HYPERLINK("https://www.leilaoonline.com.br/lote/detalhe/336467", "veja o vídeo!! VW/T CROSS TSI; 2024/2025; BRANCA; ALCO./GASOL. - FUNCIONANDO - IPVA 2026 OK")</f>
      </c>
      <c r="C35" s="4" t="inlineStr">
        <is>
          <t>Não vendido</t>
        </is>
      </c>
      <c r="D35" s="4" t="inlineStr">
        <is>
          <t>29</t>
        </is>
      </c>
      <c r="E35" s="5" t="inlineStr">
        <is>
          <t>74.000,00</t>
        </is>
      </c>
      <c r="F35" s="4" t="inlineStr">
        <is>
          <t>1750.00</t>
        </is>
      </c>
    </row>
    <row collapsed="false" customFormat="false" customHeight="false" hidden="false" ht="12.1" outlineLevel="0" r="36">
      <c r="A36" s="5" t="s">
        <f>=HYPERLINK("https://www.leilaoonline.com.br/lote/detalhe/336477", "105")</f>
      </c>
      <c r="B36" s="4" t="s">
        <f>=HYPERLINK("https://www.leilaoonline.com.br/lote/detalhe/336477", "veja o vídeo!! CHEVROLET/ONIX 10MT JOYE; 2018/2018; CINZA; ALCO./GASOL. - FUNCIONANDO - IPVA 2026 OK")</f>
      </c>
      <c r="C36" s="4" t="inlineStr">
        <is>
          <t>Não vendido</t>
        </is>
      </c>
      <c r="D36" s="4" t="inlineStr">
        <is>
          <t>30</t>
        </is>
      </c>
      <c r="E36" s="5" t="inlineStr">
        <is>
          <t>25.000,00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=HYPERLINK("https://www.leilaoonline.com.br/lote/detalhe/336490", "110")</f>
      </c>
      <c r="B37" s="4" t="s">
        <f>=HYPERLINK("https://www.leilaoonline.com.br/lote/detalhe/336490", "veja o vídeo!! FIAT/DOBLO ATTRACTIV 1.4; 2016/2016; PRATA; ALCO./GASOL.; C/ 7 LUGARES - FUNC. - IPVA 2026 OK")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18.750,00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=HYPERLINK("https://www.leilaoonline.com.br/lote/detalhe/336484", "115")</f>
      </c>
      <c r="B38" s="4" t="s">
        <f>=HYPERLINK("https://www.leilaoonline.com.br/lote/detalhe/336484", "HYUNDAI/HB20S 1.6M COMF; 2016/2016; PRETA; ALCO./GASOL. - FUNCIONANDO - IPVA 2026 OK")</f>
      </c>
      <c r="C38" s="4" t="inlineStr">
        <is>
          <t>Não vendido</t>
        </is>
      </c>
      <c r="D38" s="4" t="inlineStr">
        <is>
          <t>13</t>
        </is>
      </c>
      <c r="E38" s="5" t="inlineStr">
        <is>
          <t>28.000,00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=HYPERLINK("https://www.leilaoonline.com.br/lote/detalhe/336461", "125")</f>
      </c>
      <c r="B39" s="4" t="s">
        <f>=HYPERLINK("https://www.leilaoonline.com.br/lote/detalhe/336461", "veja o vídeo!! I/LR EVOQUE P300 HSE RDY; 2019/2020; BRANCA; GASOLINA - FUNCIONANDO")</f>
      </c>
      <c r="C39" s="4" t="inlineStr">
        <is>
          <t>Não vendido</t>
        </is>
      </c>
      <c r="D39" s="4" t="inlineStr">
        <is>
          <t>25</t>
        </is>
      </c>
      <c r="E39" s="5" t="inlineStr">
        <is>
          <t>95.000,00</t>
        </is>
      </c>
      <c r="F39" s="4" t="inlineStr">
        <is>
          <t>2500.00</t>
        </is>
      </c>
    </row>
    <row collapsed="false" customFormat="false" customHeight="false" hidden="false" ht="12.1" outlineLevel="0" r="40">
      <c r="A40" s="5" t="s">
        <f>=HYPERLINK("https://www.leilaoonline.com.br/lote/detalhe/336480", "130")</f>
      </c>
      <c r="B40" s="4" t="s">
        <f>=HYPERLINK("https://www.leilaoonline.com.br/lote/detalhe/336480", "veja o vídeo!! FIAT/SIENA ATTRACTIV 1.4; 2017/2017; PRATA; GASOL./ALCO./GNV - FUNCIONANDO")</f>
      </c>
      <c r="C40" s="4" t="inlineStr">
        <is>
          <t>Não vendido</t>
        </is>
      </c>
      <c r="D40" s="4" t="inlineStr">
        <is>
          <t>24</t>
        </is>
      </c>
      <c r="E40" s="5" t="inlineStr">
        <is>
          <t>18.500,00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=HYPERLINK("https://www.leilaoonline.com.br/lote/detalhe/336462", "135")</f>
      </c>
      <c r="B41" s="4" t="s">
        <f>=HYPERLINK("https://www.leilaoonline.com.br/lote/detalhe/336462", "veja o vídeo!! MMC/ASX GLS 2WD; 2019/2020; VERMELHA; ALCO./GASOL. - FUNC. - FIPE APROX.: R$ 84.366,00")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31.250,00</t>
        </is>
      </c>
      <c r="F41" s="4" t="inlineStr">
        <is>
          <t>1250.00</t>
        </is>
      </c>
    </row>
    <row collapsed="false" customFormat="false" customHeight="false" hidden="false" ht="12.1" outlineLevel="0" r="42">
      <c r="A42" s="5" t="s">
        <f>=HYPERLINK("https://www.leilaoonline.com.br/lote/detalhe/336463", "140")</f>
      </c>
      <c r="B42" s="4" t="s">
        <f>=HYPERLINK("https://www.leilaoonline.com.br/lote/detalhe/336463", "veja o vídeo!! FIAT/PALIO SPORTING 1.6; 2013/2013; BRANCA; ALCO./GASOL. - FUNCIONANDO - IPVA 2026 OK")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24.000,00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=HYPERLINK("https://www.leilaoonline.com.br/lote/detalhe/336459", "145")</f>
      </c>
      <c r="B43" s="4" t="s">
        <f>=HYPERLINK("https://www.leilaoonline.com.br/lote/detalhe/336459", "veja o vídeo!! CHEV/ONIX 10MT LT2; 2024/2025; PRETA; ALCO./GASOL. - FUNC. - IPVA 2026 OK - APROX. 9.850KM - FIPE APROX.: R$ 72.052,00")</f>
      </c>
      <c r="C43" s="4" t="inlineStr">
        <is>
          <t>Não vendido</t>
        </is>
      </c>
      <c r="D43" s="4" t="inlineStr">
        <is>
          <t>24</t>
        </is>
      </c>
      <c r="E43" s="5" t="inlineStr">
        <is>
          <t>43.750,00</t>
        </is>
      </c>
      <c r="F43" s="4" t="inlineStr">
        <is>
          <t>1250.00</t>
        </is>
      </c>
    </row>
    <row collapsed="false" customFormat="false" customHeight="false" hidden="false" ht="12.1" outlineLevel="0" r="44">
      <c r="A44" s="5" t="s">
        <f>=HYPERLINK("https://www.leilaoonline.com.br/lote/detalhe/336479", "150")</f>
      </c>
      <c r="B44" s="4" t="s">
        <f>=HYPERLINK("https://www.leilaoonline.com.br/lote/detalhe/336479", "MOTO JTZ/DK160; 2025/2026; PRETA; GASOLINA - FUNCIONANDO")</f>
      </c>
      <c r="C44" s="4" t="inlineStr">
        <is>
          <t>Não vendido</t>
        </is>
      </c>
      <c r="D44" s="4" t="inlineStr">
        <is>
          <t>24</t>
        </is>
      </c>
      <c r="E44" s="5" t="inlineStr">
        <is>
          <t>7.750,00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=HYPERLINK("https://www.leilaoonline.com.br/lote/detalhe/336481", "155")</f>
      </c>
      <c r="B45" s="4" t="s">
        <f>=HYPERLINK("https://www.leilaoonline.com.br/lote/detalhe/336481", "veja o vídeo!! I/FORD EDGE 3.5; 2016/2016; PRATA; GASOLINA - FUNCIONANDO")</f>
      </c>
      <c r="C45" s="4" t="inlineStr">
        <is>
          <t>Não vendido</t>
        </is>
      </c>
      <c r="D45" s="4" t="inlineStr">
        <is>
          <t>3</t>
        </is>
      </c>
      <c r="E45" s="5" t="inlineStr">
        <is>
          <t>26.250,00</t>
        </is>
      </c>
      <c r="F45" s="4" t="inlineStr">
        <is>
          <t>1250.00</t>
        </is>
      </c>
    </row>
    <row collapsed="false" customFormat="false" customHeight="false" hidden="false" ht="12.1" outlineLevel="0" r="46">
      <c r="A46" s="5" t="s">
        <f>=HYPERLINK("https://www.leilaoonline.com.br/lote/detalhe/336454", "165")</f>
      </c>
      <c r="B46" s="4" t="s">
        <f>=HYPERLINK("https://www.leilaoonline.com.br/lote/detalhe/336454", "veja o vídeo!! CHEV/TRACKER T A LT; 2022/2023; BRANCA; ALCO./GASOL. - FUNC. - IPVA 2026 OK - FIPE APROX.: R$ 92.482,00")</f>
      </c>
      <c r="C46" s="4" t="inlineStr">
        <is>
          <t>Não vendido</t>
        </is>
      </c>
      <c r="D46" s="4" t="inlineStr">
        <is>
          <t>27</t>
        </is>
      </c>
      <c r="E46" s="5" t="inlineStr">
        <is>
          <t>52.500,00</t>
        </is>
      </c>
      <c r="F46" s="4" t="inlineStr">
        <is>
          <t>1250.00</t>
        </is>
      </c>
    </row>
    <row collapsed="false" customFormat="false" customHeight="false" hidden="false" ht="12.1" outlineLevel="0" r="47">
      <c r="A47" s="5" t="s">
        <f>=HYPERLINK("https://www.leilaoonline.com.br/lote/detalhe/336478", "170")</f>
      </c>
      <c r="B47" s="4" t="s">
        <f>=HYPERLINK("https://www.leilaoonline.com.br/lote/detalhe/336478", "veja o vídeo!! VW/FOX 1.6 PLUS; 2008/2009; PRETA; ALCO./GASOL. - FUNCIONANDO")</f>
      </c>
      <c r="C47" s="4" t="inlineStr">
        <is>
          <t>Não vendido</t>
        </is>
      </c>
      <c r="D47" s="4" t="inlineStr">
        <is>
          <t>2</t>
        </is>
      </c>
      <c r="E47" s="5" t="inlineStr">
        <is>
          <t>5.500,00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=HYPERLINK("https://www.leilaoonline.com.br/lote/detalhe/336483", "175")</f>
      </c>
      <c r="B48" s="4" t="s">
        <f>=HYPERLINK("https://www.leilaoonline.com.br/lote/detalhe/336483", "HYUNDAI/I30 1.8; 2013/2014; PRETA; GASOLINA - FUNCIONANDO - IPVA 2026 OK")</f>
      </c>
      <c r="C48" s="4" t="inlineStr">
        <is>
          <t>Não vendido</t>
        </is>
      </c>
      <c r="D48" s="4" t="inlineStr">
        <is>
          <t>39</t>
        </is>
      </c>
      <c r="E48" s="5" t="inlineStr">
        <is>
          <t>34.000,00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=HYPERLINK("https://www.leilaoonline.com.br/lote/detalhe/336482", "180")</f>
      </c>
      <c r="B49" s="4" t="s">
        <f>=HYPERLINK("https://www.leilaoonline.com.br/lote/detalhe/336482", "veja o vídeo!! GM/ZAFIRA ELITE; 2011/2012; PRATA; ALCO./GASOL. - FUNCIONANDO - IPVA 2026 OK")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=HYPERLINK("https://www.leilaoonline.com.br/lote/detalhe/336466", "185")</f>
      </c>
      <c r="B50" s="4" t="s">
        <f>=HYPERLINK("https://www.leilaoonline.com.br/lote/detalhe/336466", "veja o vídeo!! PEUGEOT/208 ACTIVE MT; 2017/2018; CINZA; ALCO./GASOL. - FUNCIONANDO - IPVA 2026 OK")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7.000,00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=HYPERLINK("https://www.leilaoonline.com.br/lote/detalhe/336464", "195")</f>
      </c>
      <c r="B51" s="4" t="s">
        <f>=HYPERLINK("https://www.leilaoonline.com.br/lote/detalhe/336464", "veja o vídeo!! HONDA/FIT LXL; 2008/2008; PRATA; GASOLINA - FUNCIONANDO")</f>
      </c>
      <c r="C51" s="4" t="inlineStr">
        <is>
          <t>Não vendido</t>
        </is>
      </c>
      <c r="D51" s="4" t="inlineStr">
        <is>
          <t>16</t>
        </is>
      </c>
      <c r="E51" s="5" t="inlineStr">
        <is>
          <t>12.500,00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=HYPERLINK("https://www.leilaoonline.com.br/lote/detalhe/336493", "200")</f>
      </c>
      <c r="B52" s="4" t="s">
        <f>=HYPERLINK("https://www.leilaoonline.com.br/lote/detalhe/336493", "veja o vídeo!! TRICICLO ELÉTRICO - FUNCIONANDO")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3.500,00</t>
        </is>
      </c>
      <c r="F52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2026-11-04T04:36:06.00Z</dcterms:created>
  <dc:creator>Tellks Tecnologia</dc:creator>
  <cp:revision>0</cp:revision>
</cp:coreProperties>
</file>