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Geradores • Tratores • Grades Aradoras • Plantadeiras • Pulverizadores • Britadores • Carretas Agríc.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=HYPERLINK("https://www.leilaoonline.com.br/lote/detalhe/336771", "001")</f>
      </c>
      <c r="B11" s="4" t="s">
        <f>=HYPERLINK("https://www.leilaoonline.com.br/lote/detalhe/336771", "CARRETA PARA TRANSPORTE DE PLATAFORMA")</f>
      </c>
      <c r="C11" s="4" t="inlineStr">
        <is>
          <t>Venda condicional</t>
        </is>
      </c>
      <c r="D11" s="4" t="inlineStr">
        <is>
          <t>3</t>
        </is>
      </c>
      <c r="E11" s="5" t="inlineStr">
        <is>
          <t>1.300,00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=HYPERLINK("https://www.leilaoonline.com.br/lote/detalhe/336772", "002")</f>
      </c>
      <c r="B12" s="4" t="s">
        <f>=HYPERLINK("https://www.leilaoonline.com.br/lote/detalhe/336772", "DISTRIBUIDOR STARA HÉRCULES 10000 INÓX; ANO 2017; PESO: 3.807KG; CAP. DE CARGA: 5M³ - EQUIP. FUNCIONANDO")</f>
      </c>
      <c r="C12" s="4" t="inlineStr">
        <is>
          <t>Venda condicional</t>
        </is>
      </c>
      <c r="D12" s="4" t="inlineStr">
        <is>
          <t>19</t>
        </is>
      </c>
      <c r="E12" s="5" t="inlineStr">
        <is>
          <t>50.750,00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=HYPERLINK("https://www.leilaoonline.com.br/lote/detalhe/336773", "003")</f>
      </c>
      <c r="B13" s="4" t="s">
        <f>=HYPERLINK("https://www.leilaoonline.com.br/lote/detalhe/336773", "ADUBADORA / DISTRIBUIDOR AGRÍCOLA; MARCA JMI; MODELO JM5050-TD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=HYPERLINK("https://www.leilaoonline.com.br/lote/detalhe/336774", "004")</f>
      </c>
      <c r="B14" s="4" t="s">
        <f>=HYPERLINK("https://www.leilaoonline.com.br/lote/detalhe/336774", "TRATOR COM ADAPTAÇÃO PARA EMPILHADEIRA; CONFIG.: 4X2 - EQUIP. FUNCIONANDO - MAIS INFO. NAS ESPECIFICAÇÕES.")</f>
      </c>
      <c r="C14" s="4" t="inlineStr">
        <is>
          <t>Venda condicional</t>
        </is>
      </c>
      <c r="D14" s="4" t="inlineStr">
        <is>
          <t>41</t>
        </is>
      </c>
      <c r="E14" s="5" t="inlineStr">
        <is>
          <t>13.150,00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=HYPERLINK("https://www.leilaoonline.com.br/lote/detalhe/336775", "005")</f>
      </c>
      <c r="B15" s="4" t="s">
        <f>=HYPERLINK("https://www.leilaoonline.com.br/lote/detalhe/336775", "CARROCERIA GRANELEIRA; MARCA: IMAVI; MODELO: TP 6518 AC; ESTR. DESTINADA AO TRANSP. DE GRÃOS - EQUIP. FUNCIONANDO")</f>
      </c>
      <c r="C15" s="4" t="inlineStr">
        <is>
          <t>Venda condicional</t>
        </is>
      </c>
      <c r="D15" s="4" t="inlineStr">
        <is>
          <t>10</t>
        </is>
      </c>
      <c r="E15" s="5" t="inlineStr">
        <is>
          <t>7.850,00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=HYPERLINK("https://www.leilaoonline.com.br/lote/detalhe/336776", "006")</f>
      </c>
      <c r="B16" s="4" t="s">
        <f>=HYPERLINK("https://www.leilaoonline.com.br/lote/detalhe/336776", "TRATOR MARCA: VALMET; MODELO/TIPO: 980; TRAÇÃO: 4X4; MOTOR TURBO")</f>
      </c>
      <c r="C16" s="4" t="inlineStr">
        <is>
          <t>Venda condicional</t>
        </is>
      </c>
      <c r="D16" s="4" t="inlineStr">
        <is>
          <t>79</t>
        </is>
      </c>
      <c r="E16" s="5" t="inlineStr">
        <is>
          <t>24.900,00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=HYPERLINK("https://www.leilaoonline.com.br/lote/detalhe/336777", "007")</f>
      </c>
      <c r="B17" s="4" t="s">
        <f>=HYPERLINK("https://www.leilaoonline.com.br/lote/detalhe/336777", "CALDEIRA INDUSTRIAL; MARCA: ATA; MODELO: MP-810; ANO 1994; FLAMOTUBULAR - EQUIP. FUNCIONANDO - MAIS INFO. NAS ESPECIFICAÇÕES")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=HYPERLINK("https://www.leilaoonline.com.br/lote/detalhe/336778", "008")</f>
      </c>
      <c r="B18" s="4" t="s">
        <f>=HYPERLINK("https://www.leilaoonline.com.br/lote/detalhe/336778", "BRITADOR DE MANDÍBULA MARCA PLANG MODELO 9026; EQUIP. COM MOTOR WEG - EQUIP. FUNCIONANDO")</f>
      </c>
      <c r="C18" s="4" t="inlineStr">
        <is>
          <t>Venda condicional</t>
        </is>
      </c>
      <c r="D18" s="4" t="inlineStr">
        <is>
          <t>4</t>
        </is>
      </c>
      <c r="E18" s="5" t="inlineStr">
        <is>
          <t>10.450,00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=HYPERLINK("https://www.leilaoonline.com.br/lote/detalhe/336779", "009")</f>
      </c>
      <c r="B19" s="4" t="s">
        <f>=HYPERLINK("https://www.leilaoonline.com.br/lote/detalhe/336779", "PLANTADEIRA MARCA VALTRA; ANO 2023; CONF.: 10 LINHAS - EQUIP. FUNCIONANDO")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5.150,00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=HYPERLINK("https://www.leilaoonline.com.br/lote/detalhe/336780", "010")</f>
      </c>
      <c r="B20" s="4" t="s">
        <f>=HYPERLINK("https://www.leilaoonline.com.br/lote/detalhe/336780", "FLUTUANTE; DIMENSÕES: 8,00 M X 5,20 M; BASE EM FIBRA; CAP. APROX. PARA 25 PESSOAS")</f>
      </c>
      <c r="C20" s="4" t="inlineStr">
        <is>
          <t>Venda condicional</t>
        </is>
      </c>
      <c r="D20" s="4" t="inlineStr">
        <is>
          <t>5</t>
        </is>
      </c>
      <c r="E20" s="5" t="inlineStr">
        <is>
          <t>21.000,00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=HYPERLINK("https://www.leilaoonline.com.br/lote/detalhe/336781", "011")</f>
      </c>
      <c r="B21" s="4" t="s">
        <f>=HYPERLINK("https://www.leilaoonline.com.br/lote/detalhe/336781", "PÁ CARREGADEIRA VOLVO COM MOTOR - DESMONTADA")</f>
      </c>
      <c r="C21" s="4" t="inlineStr">
        <is>
          <t>Venda condicional</t>
        </is>
      </c>
      <c r="D21" s="4" t="inlineStr">
        <is>
          <t>5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=HYPERLINK("https://www.leilaoonline.com.br/lote/detalhe/336782", "012")</f>
      </c>
      <c r="B22" s="4" t="s">
        <f>=HYPERLINK("https://www.leilaoonline.com.br/lote/detalhe/336782", "REBOQUE DE ABASTECIMENTO MARCA BOMBAS ANDRADE; CAP. 5.000 LITROS; DATA DE FAB.: 15/06/2007")</f>
      </c>
      <c r="C22" s="4" t="inlineStr">
        <is>
          <t>Venda condicional</t>
        </is>
      </c>
      <c r="D22" s="4" t="inlineStr">
        <is>
          <t>2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=HYPERLINK("https://www.leilaoonline.com.br/lote/detalhe/336783", "013")</f>
      </c>
      <c r="B23" s="4" t="s">
        <f>=HYPERLINK("https://www.leilaoonline.com.br/lote/detalhe/336783", "LOTE COM APROX. 30 UNIDADES DE ESTRUTURAS E COMPONENTES METÁLICOS DESTINADOS A CARREGADORES FRONTAIS E/OU IMPL. DE TRATORES")</f>
      </c>
      <c r="C23" s="4" t="inlineStr">
        <is>
          <t>Venda condicional</t>
        </is>
      </c>
      <c r="D23" s="4" t="inlineStr">
        <is>
          <t>78</t>
        </is>
      </c>
      <c r="E23" s="5" t="inlineStr">
        <is>
          <t>20.250,00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=HYPERLINK("https://www.leilaoonline.com.br/lote/detalhe/336863", "014")</f>
      </c>
      <c r="B24" s="4" t="s">
        <f>=HYPERLINK("https://www.leilaoonline.com.br/lote/detalhe/336863", "veja o vídeo!! GERADOR 150 KVA CABINADO E SILENCIADO - MAIS INFO. NAS ESPECIFICAÇÕES")</f>
      </c>
      <c r="C24" s="4" t="inlineStr">
        <is>
          <t>Venda condicional</t>
        </is>
      </c>
      <c r="D24" s="4" t="inlineStr">
        <is>
          <t>17</t>
        </is>
      </c>
      <c r="E24" s="5" t="inlineStr">
        <is>
          <t>30.000,00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=HYPERLINK("https://www.leilaoonline.com.br/lote/detalhe/336784", "015")</f>
      </c>
      <c r="B25" s="4" t="s">
        <f>=HYPERLINK("https://www.leilaoonline.com.br/lote/detalhe/336784", "GERADOR 500 KVA CABINADO; MOTOR CUMMINS NTA855; GABINETE BRUSHLESS; TENSÃO TRIFÁSICO 220V/380V (CORRENTE ATÉ 800A) - FUNCIONANDO")</f>
      </c>
      <c r="C25" s="4" t="inlineStr">
        <is>
          <t>Venda condicional</t>
        </is>
      </c>
      <c r="D25" s="4" t="inlineStr">
        <is>
          <t>18</t>
        </is>
      </c>
      <c r="E25" s="5" t="inlineStr">
        <is>
          <t>53.000,00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=HYPERLINK("https://www.leilaoonline.com.br/lote/detalhe/336785", "016")</f>
      </c>
      <c r="B26" s="4" t="s">
        <f>=HYPERLINK("https://www.leilaoonline.com.br/lote/detalhe/336785", "ESCAVADEIRA HIDRÁULICA MARCA CATERPILLAR MODELO 320DL; ANO 2017; CABINE FECHADA - EQUIP. FUNCIONANDO")</f>
      </c>
      <c r="C26" s="4" t="inlineStr">
        <is>
          <t>Venda condicional</t>
        </is>
      </c>
      <c r="D26" s="4" t="inlineStr">
        <is>
          <t>159</t>
        </is>
      </c>
      <c r="E26" s="5" t="inlineStr">
        <is>
          <t>71.700,00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=HYPERLINK("https://www.leilaoonline.com.br/lote/detalhe/336786", "017")</f>
      </c>
      <c r="B27" s="4" t="s">
        <f>=HYPERLINK("https://www.leilaoonline.com.br/lote/detalhe/336786", "UNIDADE PARCIALMENTE DESMONTADA DE ESCAVADEIRA SOBRE ESTEIRAS; CABINE PRESENTE; MOTOR INSTALADO")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=HYPERLINK("https://www.leilaoonline.com.br/lote/detalhe/336787", "018")</f>
      </c>
      <c r="B28" s="4" t="s">
        <f>=HYPERLINK("https://www.leilaoonline.com.br/lote/detalhe/336787", "PÁ CARREGADEIRA MARCA HYUNDAI MODELO HL770-7A; ANO 2011 - EQUIP. FUNCIONANDO, FALTANDO APENAS O DIFERENCIAL")</f>
      </c>
      <c r="C28" s="4" t="inlineStr">
        <is>
          <t>Venda condicional</t>
        </is>
      </c>
      <c r="D28" s="4" t="inlineStr">
        <is>
          <t>11</t>
        </is>
      </c>
      <c r="E28" s="5" t="inlineStr">
        <is>
          <t>14.750,00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=HYPERLINK("https://www.leilaoonline.com.br/lote/detalhe/336788", "019")</f>
      </c>
      <c r="B29" s="4" t="s">
        <f>=HYPERLINK("https://www.leilaoonline.com.br/lote/detalhe/336788", "BRITADOR DE MANDÍBULA MARCA TELSMITH; MODELO / MEDIDA: 100/60 - EQUIP. FUNCIONANDO")</f>
      </c>
      <c r="C29" s="4" t="inlineStr">
        <is>
          <t>Venda condicional</t>
        </is>
      </c>
      <c r="D29" s="4" t="inlineStr">
        <is>
          <t>6</t>
        </is>
      </c>
      <c r="E29" s="5" t="inlineStr">
        <is>
          <t>100.000,00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=HYPERLINK("https://www.leilaoonline.com.br/lote/detalhe/336789", "020")</f>
      </c>
      <c r="B30" s="4" t="s">
        <f>=HYPERLINK("https://www.leilaoonline.com.br/lote/detalhe/336789", "TRATOR AGRÍCOLA MARCA MASSEY FERGUSON MODELO MF 5709; ANO 2018/2019 - EQUIP. FUNCIONANDO")</f>
      </c>
      <c r="C30" s="4" t="inlineStr">
        <is>
          <t>Lote retirado</t>
        </is>
      </c>
      <c r="D30" s="4" t="inlineStr">
        <is>
          <t>6</t>
        </is>
      </c>
      <c r="E30" s="5" t="inlineStr">
        <is>
          <t>30.000,00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=HYPERLINK("https://www.leilaoonline.com.br/lote/detalhe/336790", "021")</f>
      </c>
      <c r="B31" s="4" t="s">
        <f>=HYPERLINK("https://www.leilaoonline.com.br/lote/detalhe/336790", "BATE-ESTACA SOBRE ESTEIRAS MARCA XUZHOU MODELO JZU60; ANO 2012 - EQUIP. FUNCIONANDO - MAIS INFO. NAS ESPECIFICAÇÕES")</f>
      </c>
      <c r="C31" s="4" t="inlineStr">
        <is>
          <t>Venda condicional</t>
        </is>
      </c>
      <c r="D31" s="4" t="inlineStr">
        <is>
          <t>2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=HYPERLINK("https://www.leilaoonline.com.br/lote/detalhe/336791", "022")</f>
      </c>
      <c r="B32" s="4" t="s">
        <f>=HYPERLINK("https://www.leilaoonline.com.br/lote/detalhe/336791", "GRADE ARADORA; MARCA BALDAN; MODELO CRI; 24 DISCOS RECORTADOS DE 28 POL.; ANO 2020; CONTROLE REMOTO - EQUIP. FUNCIONANDO")</f>
      </c>
      <c r="C32" s="4" t="inlineStr">
        <is>
          <t>Venda condicional</t>
        </is>
      </c>
      <c r="D32" s="4" t="inlineStr">
        <is>
          <t>19</t>
        </is>
      </c>
      <c r="E32" s="5" t="inlineStr">
        <is>
          <t>13.300,00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=HYPERLINK("https://www.leilaoonline.com.br/lote/detalhe/336792", "023")</f>
      </c>
      <c r="B33" s="4" t="s">
        <f>=HYPERLINK("https://www.leilaoonline.com.br/lote/detalhe/336792", "SUBSOLADOR / ESCARIFICADOR MARCA STARA; MODELO FOX 11H; ANO 2020; 11 HASTES; PESO: 3.820KG - EQUIP. FUNCIONANDO")</f>
      </c>
      <c r="C33" s="4" t="inlineStr">
        <is>
          <t>Venda condicional</t>
        </is>
      </c>
      <c r="D33" s="4" t="inlineStr">
        <is>
          <t>33</t>
        </is>
      </c>
      <c r="E33" s="5" t="inlineStr">
        <is>
          <t>21.000,00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=HYPERLINK("https://www.leilaoonline.com.br/lote/detalhe/336793", "024")</f>
      </c>
      <c r="B34" s="4" t="s">
        <f>=HYPERLINK("https://www.leilaoonline.com.br/lote/detalhe/336793", "CONJUNTO MOTOBOMBA; MARCA KSB; MODELO WKL 80/5; ANO DE FABR. 1979 - EQUIP.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=HYPERLINK("https://www.leilaoonline.com.br/lote/detalhe/336794", "025")</f>
      </c>
      <c r="B35" s="4" t="s">
        <f>=HYPERLINK("https://www.leilaoonline.com.br/lote/detalhe/336794", "TRITURADOR / MOINHO FORRAGEIRO ESTACIONÁRIO PARA FORRAGENS E MATERIAIS AGRÍCOLAS")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=HYPERLINK("https://www.leilaoonline.com.br/lote/detalhe/336795", "026")</f>
      </c>
      <c r="B36" s="4" t="s">
        <f>=HYPERLINK("https://www.leilaoonline.com.br/lote/detalhe/336795", "MOINHO / TRITURADOR DE GRÃOS ESTACIONÁRIO - EQUIP.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=HYPERLINK("https://www.leilaoonline.com.br/lote/detalhe/336796", "027")</f>
      </c>
      <c r="B37" s="4" t="s">
        <f>=HYPERLINK("https://www.leilaoonline.com.br/lote/detalhe/336796", "SEMEADORA - ADUBADEIRA MARCA CASE IH; MODELO 3215 EASY RISER - EQUIP. FUNCIONANDO")</f>
      </c>
      <c r="C37" s="4" t="inlineStr">
        <is>
          <t>Venda condicional</t>
        </is>
      </c>
      <c r="D37" s="4" t="inlineStr">
        <is>
          <t>33</t>
        </is>
      </c>
      <c r="E37" s="5" t="inlineStr">
        <is>
          <t>115.000,00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=HYPERLINK("https://www.leilaoonline.com.br/lote/detalhe/336797", "028")</f>
      </c>
      <c r="B38" s="4" t="s">
        <f>=HYPERLINK("https://www.leilaoonline.com.br/lote/detalhe/336797", "PLANTADEIRA / SEMEADORA - ADUBADORA MARCA SEMEATO; MODELO MASTER 13/15; 13 LINHAS; SISTEMA DE PLANTIO DIRETO - EQUIP.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=HYPERLINK("https://www.leilaoonline.com.br/lote/detalhe/336798", "029")</f>
      </c>
      <c r="B39" s="4" t="s">
        <f>=HYPERLINK("https://www.leilaoonline.com.br/lote/detalhe/336798", "PULVERIZADOR AUTOPROPELIDO; MARCA STARA; MODELO GLADIATOR; ANO 2012; SISTEMA HIDROSTÁTICO 4X4 - EQUIP. FUNCIONANDO")</f>
      </c>
      <c r="C39" s="4" t="inlineStr">
        <is>
          <t>Venda condicional</t>
        </is>
      </c>
      <c r="D39" s="4" t="inlineStr">
        <is>
          <t>105</t>
        </is>
      </c>
      <c r="E39" s="5" t="inlineStr">
        <is>
          <t>37.250,00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=HYPERLINK("https://www.leilaoonline.com.br/lote/detalhe/336799", "030")</f>
      </c>
      <c r="B40" s="4" t="s">
        <f>=HYPERLINK("https://www.leilaoonline.com.br/lote/detalhe/336799", "TRATOR VALTRA / VALMET MODELO 1680; TRAÇÃO 4X4 - EQUIP. FUNCIONANDO")</f>
      </c>
      <c r="C40" s="4" t="inlineStr">
        <is>
          <t>Venda condicional</t>
        </is>
      </c>
      <c r="D40" s="4" t="inlineStr">
        <is>
          <t>205</t>
        </is>
      </c>
      <c r="E40" s="5" t="inlineStr">
        <is>
          <t>69.450,00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=HYPERLINK("https://www.leilaoonline.com.br/lote/detalhe/336800", "031")</f>
      </c>
      <c r="B41" s="4" t="s">
        <f>=HYPERLINK("https://www.leilaoonline.com.br/lote/detalhe/336800", "TRATOR AGRÍCOLA MARCA VALTRA; MODELO BM110; TRAÇÃO 4X4 - EQUIP. FUNCIONANDO")</f>
      </c>
      <c r="C41" s="4" t="inlineStr">
        <is>
          <t>Venda condicional</t>
        </is>
      </c>
      <c r="D41" s="4" t="inlineStr">
        <is>
          <t>124</t>
        </is>
      </c>
      <c r="E41" s="5" t="inlineStr">
        <is>
          <t>49.450,00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=HYPERLINK("https://www.leilaoonline.com.br/lote/detalhe/336801", "032")</f>
      </c>
      <c r="B42" s="4" t="s">
        <f>=HYPERLINK("https://www.leilaoonline.com.br/lote/detalhe/336801", "TRATOR AGRÍCOLA MARCA CASE IH; MODELO MXM 165; TRATOR CABINADO - EQUIP. FUNCIONANDO")</f>
      </c>
      <c r="C42" s="4" t="inlineStr">
        <is>
          <t>Venda condicional</t>
        </is>
      </c>
      <c r="D42" s="4" t="inlineStr">
        <is>
          <t>36</t>
        </is>
      </c>
      <c r="E42" s="5" t="inlineStr">
        <is>
          <t>81.000,00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=HYPERLINK("https://www.leilaoonline.com.br/lote/detalhe/336802", "033")</f>
      </c>
      <c r="B43" s="4" t="s">
        <f>=HYPERLINK("https://www.leilaoonline.com.br/lote/detalhe/336802", "ROTATIVA / ENXADA ROTATIVA AGRÍCOLA PARA PREPARO DO SOLO - EQUIP. FUNCIONANDO")</f>
      </c>
      <c r="C43" s="4" t="inlineStr">
        <is>
          <t>Venda condicional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=HYPERLINK("https://www.leilaoonline.com.br/lote/detalhe/336803", "034")</f>
      </c>
      <c r="B44" s="4" t="s">
        <f>=HYPERLINK("https://www.leilaoonline.com.br/lote/detalhe/336803", "PLANTADEIRA; MARCA JUMIL; MODELO JM 2400; ANO 2005; 5 LINHAS; SISTEMA PNEUMÁTICO A VÁCUO - EQUIP.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=HYPERLINK("https://www.leilaoonline.com.br/lote/detalhe/336804", "035")</f>
      </c>
      <c r="B45" s="4" t="s">
        <f>=HYPERLINK("https://www.leilaoonline.com.br/lote/detalhe/336804", "TRINCHA AGRÍCOLA MARCA HM AGRO; MODELO SOBERANO 3300 - EQUIP. FUNCIONANDO")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=HYPERLINK("https://www.leilaoonline.com.br/lote/detalhe/336805", "036")</f>
      </c>
      <c r="B46" s="4" t="s">
        <f>=HYPERLINK("https://www.leilaoonline.com.br/lote/detalhe/336805", "DISTRIBUIDOR MINAME DE ADUBO E CALCÁRIO - EQUIP.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=HYPERLINK("https://www.leilaoonline.com.br/lote/detalhe/336806", "037")</f>
      </c>
      <c r="B47" s="4" t="s">
        <f>=HYPERLINK("https://www.leilaoonline.com.br/lote/detalhe/336806", "SEMEADEIRA - ADUBADORA MARCA PLANTI CENTER; MODELO SFR 27.000; 27 LINHAS PANTOGRÁFICAS EXTRA PESADAS - EQUIP. FUNCIONANDO")</f>
      </c>
      <c r="C47" s="4" t="inlineStr">
        <is>
          <t>Venda condicional</t>
        </is>
      </c>
      <c r="D47" s="4" t="inlineStr">
        <is>
          <t>34</t>
        </is>
      </c>
      <c r="E47" s="5" t="inlineStr">
        <is>
          <t>42.250,00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=HYPERLINK("https://www.leilaoonline.com.br/lote/detalhe/336807", "038")</f>
      </c>
      <c r="B48" s="4" t="s">
        <f>=HYPERLINK("https://www.leilaoonline.com.br/lote/detalhe/336807", "PULVERIZADOR MARCA JACTO; MODELO ADVANCE VORTEX; BARRAS DE PULVERIZAÇÃO COM 18 METROS - EQUIP. FUNCIONANDO")</f>
      </c>
      <c r="C48" s="4" t="inlineStr">
        <is>
          <t>Venda condicional</t>
        </is>
      </c>
      <c r="D48" s="4" t="inlineStr">
        <is>
          <t>2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=HYPERLINK("https://www.leilaoonline.com.br/lote/detalhe/336808", "039")</f>
      </c>
      <c r="B49" s="4" t="s">
        <f>=HYPERLINK("https://www.leilaoonline.com.br/lote/detalhe/336808", "GRADE ARADORA MARCA BALDAN; GRADE DE ARRASTO COM DISCOS RECORTADOS - EQUIP. FUNCIONANDO")</f>
      </c>
      <c r="C49" s="4" t="inlineStr">
        <is>
          <t>Venda condicional</t>
        </is>
      </c>
      <c r="D49" s="4" t="inlineStr">
        <is>
          <t>4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=HYPERLINK("https://www.leilaoonline.com.br/lote/detalhe/336809", "040")</f>
      </c>
      <c r="B50" s="4" t="s">
        <f>=HYPERLINK("https://www.leilaoonline.com.br/lote/detalhe/336809", "SUBSOLADOR / ESCARIFICADOR MARCA STARA; MODELO ASA LASER; 5 HASTES - EQUIP. FUNCIONANDO")</f>
      </c>
      <c r="C50" s="4" t="inlineStr">
        <is>
          <t>Venda condicional</t>
        </is>
      </c>
      <c r="D50" s="4" t="inlineStr">
        <is>
          <t>17</t>
        </is>
      </c>
      <c r="E50" s="5" t="inlineStr">
        <is>
          <t>11.000,00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=HYPERLINK("https://www.leilaoonline.com.br/lote/detalhe/336810", "041")</f>
      </c>
      <c r="B51" s="4" t="s">
        <f>=HYPERLINK("https://www.leilaoonline.com.br/lote/detalhe/336810", "ARADO DE AIVECAS; 4 CORPOS; ESTRUTURA REFORÇADA; RODADO PARA TRANSPORTE E CONTROLE DE PROFUNDIDADE - EQUIP. FUNCIONANDO")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=HYPERLINK("https://www.leilaoonline.com.br/lote/detalhe/336811", "042")</f>
      </c>
      <c r="B52" s="4" t="s">
        <f>=HYPERLINK("https://www.leilaoonline.com.br/lote/detalhe/336811", "CARRETA-TANQUE MARCA INCOMAGRI; MODELO CTIN 4000; CAP. 4.000 LITROS - EQUIP.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=HYPERLINK("https://www.leilaoonline.com.br/lote/detalhe/336812", "043")</f>
      </c>
      <c r="B53" s="4" t="s">
        <f>=HYPERLINK("https://www.leilaoonline.com.br/lote/detalhe/336812", "BRITADOR CÔNICO MARCA RENCO; MOTOR ELÉTRICO DE 200 KVA; ESTR. METÁLICA DE SUSTENTAÇÃO INCLUSA - EQUIP. FUNCIONANDO")</f>
      </c>
      <c r="C53" s="4" t="inlineStr">
        <is>
          <t>Venda condicional</t>
        </is>
      </c>
      <c r="D53" s="4" t="inlineStr">
        <is>
          <t>3</t>
        </is>
      </c>
      <c r="E53" s="5" t="inlineStr">
        <is>
          <t>50.000,00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=HYPERLINK("https://www.leilaoonline.com.br/lote/detalhe/336813", "044")</f>
      </c>
      <c r="B54" s="4" t="s">
        <f>=HYPERLINK("https://www.leilaoonline.com.br/lote/detalhe/336813", "BOMBA DE IRRIGAÇÃO 2 ESTÁGIOS; DIÂMETRO DE 6 POL.; MOTOR DE 175 CV; ROTAÇÃO 1.785 RPM - EQUIP. PAROU FUNCIONANDO")</f>
      </c>
      <c r="C54" s="4" t="inlineStr">
        <is>
          <t>Venda condicional</t>
        </is>
      </c>
      <c r="D54" s="4" t="inlineStr">
        <is>
          <t>19</t>
        </is>
      </c>
      <c r="E54" s="5" t="inlineStr">
        <is>
          <t>8.750,00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=HYPERLINK("https://www.leilaoonline.com.br/lote/detalhe/336814", "045")</f>
      </c>
      <c r="B55" s="4" t="s">
        <f>=HYPERLINK("https://www.leilaoonline.com.br/lote/detalhe/336814", "TURBINA PARA GERAÇÃO DE ENERGIA; ACOMPANHA GERADOR; EQUIP. COM CHAVE CONTROLADORA DE ENERGIA")</f>
      </c>
      <c r="C55" s="4" t="inlineStr">
        <is>
          <t>Venda condicional</t>
        </is>
      </c>
      <c r="D55" s="4" t="inlineStr">
        <is>
          <t>38</t>
        </is>
      </c>
      <c r="E55" s="5" t="inlineStr">
        <is>
          <t>10.250,00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=HYPERLINK("https://www.leilaoonline.com.br/lote/detalhe/336815", "046")</f>
      </c>
      <c r="B56" s="4" t="s">
        <f>=HYPERLINK("https://www.leilaoonline.com.br/lote/detalhe/336815", "LOTE C/ 3 DISJUNTORES INDUSTRIAIS - FUNCIONANDO - MAIS INFO. NAS IMAGENS")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=HYPERLINK("https://www.leilaoonline.com.br/lote/detalhe/336816", "047")</f>
      </c>
      <c r="B57" s="4" t="s">
        <f>=HYPERLINK("https://www.leilaoonline.com.br/lote/detalhe/336816", "LOTE C/ 4 PLANTADEIRAS DE GRÃOS, SENDO 01 PLANTADEIRA MARCA TATU E 03 PLANTADEIRAS MARCA SEMEATO")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=HYPERLINK("https://www.leilaoonline.com.br/lote/detalhe/336817", "048")</f>
      </c>
      <c r="B58" s="4" t="s">
        <f>=HYPERLINK("https://www.leilaoonline.com.br/lote/detalhe/336817", "veja o vídeo!! PÁ CARREGADEIRA MARCA CATERPILLAR; MODELO 938G; ANO 2002; ARTICULADA COM CONCHA FRONTAL; CABINE FECHADA - MÁQ. FUNCIONANDO")</f>
      </c>
      <c r="C58" s="4" t="inlineStr">
        <is>
          <t>Venda condicional</t>
        </is>
      </c>
      <c r="D58" s="4" t="inlineStr">
        <is>
          <t>84</t>
        </is>
      </c>
      <c r="E58" s="5" t="inlineStr">
        <is>
          <t>50.100,00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=HYPERLINK("https://www.leilaoonline.com.br/lote/detalhe/336818", "049")</f>
      </c>
      <c r="B59" s="4" t="s">
        <f>=HYPERLINK("https://www.leilaoonline.com.br/lote/detalhe/336818", "PULVERIZADOR AUTOPROPELIDO MARCA CASE IH; MODELO PATRIOT 350 - EQUIP. FUNCIONANDO")</f>
      </c>
      <c r="C59" s="4" t="inlineStr">
        <is>
          <t>Venda condicional</t>
        </is>
      </c>
      <c r="D59" s="4" t="inlineStr">
        <is>
          <t>33</t>
        </is>
      </c>
      <c r="E59" s="5" t="inlineStr">
        <is>
          <t>23.750,00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=HYPERLINK("https://www.leilaoonline.com.br/lote/detalhe/336819", "050")</f>
      </c>
      <c r="B60" s="4" t="s">
        <f>=HYPERLINK("https://www.leilaoonline.com.br/lote/detalhe/336819", "veja o vídeo!! PÁ CARREGADEIRA MARCA SEM MODELO 638; ANO 2016; MOTOR 6BT5.9-C125 - EQUIP. FUNCIONANDO")</f>
      </c>
      <c r="C60" s="4" t="inlineStr">
        <is>
          <t>Venda condicional</t>
        </is>
      </c>
      <c r="D60" s="4" t="inlineStr">
        <is>
          <t>176</t>
        </is>
      </c>
      <c r="E60" s="5" t="inlineStr">
        <is>
          <t>94.300,00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=HYPERLINK("https://www.leilaoonline.com.br/lote/detalhe/336820", "051")</f>
      </c>
      <c r="B61" s="4" t="s">
        <f>=HYPERLINK("https://www.leilaoonline.com.br/lote/detalhe/336820", "MISTURADOR EQUIPADO C/ MOTOR ELÉTRICO E REDUTOR; 1,50M DE LARG.")</f>
      </c>
      <c r="C61" s="4" t="inlineStr">
        <is>
          <t>Venda condicional</t>
        </is>
      </c>
      <c r="D61" s="4" t="inlineStr">
        <is>
          <t>6</t>
        </is>
      </c>
      <c r="E61" s="5" t="inlineStr">
        <is>
          <t>4.400,00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=HYPERLINK("https://www.leilaoonline.com.br/lote/detalhe/336821", "053")</f>
      </c>
      <c r="B62" s="4" t="s">
        <f>=HYPERLINK("https://www.leilaoonline.com.br/lote/detalhe/336821", "CARRETA AGRÍCOLA PARA TRANSPORTE; CAP. INDICADA: 3.000KG")</f>
      </c>
      <c r="C62" s="4" t="inlineStr">
        <is>
          <t>Venda condicional</t>
        </is>
      </c>
      <c r="D62" s="4" t="inlineStr">
        <is>
          <t>1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=HYPERLINK("https://www.leilaoonline.com.br/lote/detalhe/336822", "054")</f>
      </c>
      <c r="B63" s="4" t="s">
        <f>=HYPERLINK("https://www.leilaoonline.com.br/lote/detalhe/336822", "CARRETA AGRÍCOLA PARA TRANSPORTE; CAP. INDICADA: 3.000KG")</f>
      </c>
      <c r="C63" s="4" t="inlineStr">
        <is>
          <t>Venda condicional</t>
        </is>
      </c>
      <c r="D63" s="4" t="inlineStr">
        <is>
          <t>2</t>
        </is>
      </c>
      <c r="E63" s="5" t="inlineStr">
        <is>
          <t>3.750,00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=HYPERLINK("https://www.leilaoonline.com.br/lote/detalhe/336860", "055")</f>
      </c>
      <c r="B64" s="4" t="s">
        <f>=HYPERLINK("https://www.leilaoonline.com.br/lote/detalhe/336860", "CARRETA AGRÍCOLA PARA TRANSPORTE; CAP. INDICADA: 3.000KG")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=HYPERLINK("https://www.leilaoonline.com.br/lote/detalhe/336823", "056")</f>
      </c>
      <c r="B65" s="4" t="s">
        <f>=HYPERLINK("https://www.leilaoonline.com.br/lote/detalhe/336823", "CARRETA AGRÍCOLA PARA TRANSPORTE; CAP. INDICADA: 3.000KG")</f>
      </c>
      <c r="C65" s="4" t="inlineStr">
        <is>
          <t>Venda condicional</t>
        </is>
      </c>
      <c r="D65" s="4" t="inlineStr">
        <is>
          <t>4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=HYPERLINK("https://www.leilaoonline.com.br/lote/detalhe/336824", "057")</f>
      </c>
      <c r="B66" s="4" t="s">
        <f>=HYPERLINK("https://www.leilaoonline.com.br/lote/detalhe/336824", "CARRETA AGRÍCOLA PARA TRANSPORTE; CAP. INDICADA: 3.000KG")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=HYPERLINK("https://www.leilaoonline.com.br/lote/detalhe/336825", "058")</f>
      </c>
      <c r="B67" s="4" t="s">
        <f>=HYPERLINK("https://www.leilaoonline.com.br/lote/detalhe/336825", "CARRETA AGRÍCOLA PARA TRANSPORTE; CAP. INDICADA: 3.000KG")</f>
      </c>
      <c r="C67" s="4" t="inlineStr">
        <is>
          <t>Venda condicional</t>
        </is>
      </c>
      <c r="D67" s="4" t="inlineStr">
        <is>
          <t>1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=HYPERLINK("https://www.leilaoonline.com.br/lote/detalhe/336826", "059")</f>
      </c>
      <c r="B68" s="4" t="s">
        <f>=HYPERLINK("https://www.leilaoonline.com.br/lote/detalhe/336826", "CARRETA-TANQUE C/ RESERVATÓRIO DE FIBRA. CAP. INDICADA: 4.000L")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=HYPERLINK("https://www.leilaoonline.com.br/lote/detalhe/336827", "064")</f>
      </c>
      <c r="B69" s="4" t="s">
        <f>=HYPERLINK("https://www.leilaoonline.com.br/lote/detalhe/336827", "PULVERIZADOR AGRÍCOLA MARCA STARA; CAP. 500L")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=HYPERLINK("https://www.leilaoonline.com.br/lote/detalhe/336828", "065")</f>
      </c>
      <c r="B70" s="4" t="s">
        <f>=HYPERLINK("https://www.leilaoonline.com.br/lote/detalhe/336828", "MÁQUINA ROTATIVA CWA OURINHOS; SISTEMA A CARVÃO E LENHA; EQUIP. C/ MOTORREDUTOR")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=HYPERLINK("https://www.leilaoonline.com.br/lote/detalhe/336829", "066")</f>
      </c>
      <c r="B71" s="4" t="s">
        <f>=HYPERLINK("https://www.leilaoonline.com.br/lote/detalhe/336829", "BOCA DE COLHEDORA PARA 6 LINHAS")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=HYPERLINK("https://www.leilaoonline.com.br/lote/detalhe/336830", "067")</f>
      </c>
      <c r="B72" s="4" t="s">
        <f>=HYPERLINK("https://www.leilaoonline.com.br/lote/detalhe/336830", "PLANTADEIRA JOHN DEERE")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=HYPERLINK("https://www.leilaoonline.com.br/lote/detalhe/336831", "071")</f>
      </c>
      <c r="B73" s="4" t="s">
        <f>=HYPERLINK("https://www.leilaoonline.com.br/lote/detalhe/336831", "PLANTADEIRA / ADUBADEIRA AGRÍCOLA TATU")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=HYPERLINK("https://www.leilaoonline.com.br/lote/detalhe/336832", "073")</f>
      </c>
      <c r="B74" s="4" t="s">
        <f>=HYPERLINK("https://www.leilaoonline.com.br/lote/detalhe/336832", "LOTE C/ 3 RESFRIADORES")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=HYPERLINK("https://www.leilaoonline.com.br/lote/detalhe/336833", "074")</f>
      </c>
      <c r="B75" s="4" t="s">
        <f>=HYPERLINK("https://www.leilaoonline.com.br/lote/detalhe/336833", "TURBINA DE GERAR ENERGIA C/ GERADOR C/ CHAVE CONTROLADOR DE ENERGIA")</f>
      </c>
      <c r="C75" s="4" t="inlineStr">
        <is>
          <t>Venda condicional</t>
        </is>
      </c>
      <c r="D75" s="4" t="inlineStr">
        <is>
          <t>10</t>
        </is>
      </c>
      <c r="E75" s="5" t="inlineStr">
        <is>
          <t>9.500,00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=HYPERLINK("https://www.leilaoonline.com.br/lote/detalhe/336834", "075")</f>
      </c>
      <c r="B76" s="4" t="s">
        <f>=HYPERLINK("https://www.leilaoonline.com.br/lote/detalhe/336834", "TURBINA DE GERAR ENERGIA C/ GERADOR DE 200 KVA")</f>
      </c>
      <c r="C76" s="4" t="inlineStr">
        <is>
          <t>Venda condicional</t>
        </is>
      </c>
      <c r="D76" s="4" t="inlineStr">
        <is>
          <t>10</t>
        </is>
      </c>
      <c r="E76" s="5" t="inlineStr">
        <is>
          <t>9.500,00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=HYPERLINK("https://www.leilaoonline.com.br/lote/detalhe/336861", "076")</f>
      </c>
      <c r="B77" s="4" t="s">
        <f>=HYPERLINK("https://www.leilaoonline.com.br/lote/detalhe/336861", "TORNO MECÂNICO CONVENCIONAL; MARCA IMOR/ROMI; MODELO IMOR-520 - EQUIP. FUNCIONANDO")</f>
      </c>
      <c r="C77" s="4" t="inlineStr">
        <is>
          <t>Venda condicional</t>
        </is>
      </c>
      <c r="D77" s="4" t="inlineStr">
        <is>
          <t>15</t>
        </is>
      </c>
      <c r="E77" s="5" t="inlineStr">
        <is>
          <t>10.300,00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=HYPERLINK("https://www.leilaoonline.com.br/lote/detalhe/336865", "077")</f>
      </c>
      <c r="B78" s="4" t="s">
        <f>=HYPERLINK("https://www.leilaoonline.com.br/lote/detalhe/336865", "TORNO MECÂNICO CONVENCIONAL ROMI; LINHA IMOR; MODELO IMOR-520 - EQUIP. FUNCIONANDO")</f>
      </c>
      <c r="C78" s="4" t="inlineStr">
        <is>
          <t>Venda condicional</t>
        </is>
      </c>
      <c r="D78" s="4" t="inlineStr">
        <is>
          <t>21</t>
        </is>
      </c>
      <c r="E78" s="5" t="inlineStr">
        <is>
          <t>11.250,00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=HYPERLINK("https://www.leilaoonline.com.br/lote/detalhe/336862", "078")</f>
      </c>
      <c r="B79" s="4" t="s">
        <f>=HYPERLINK("https://www.leilaoonline.com.br/lote/detalhe/336862", "FRESADORA FERRAMENTEIRA VERTICAL; MARCA MANROD; MODELO MR-9400VC; ANO 2025; ALIMENTAÇÃO 220/380V; TRIFÁSICA; C/ INDICADOR DIGITAL NOS EIXOS X, Y E Z - EQUIP. FUNCIONANDO")</f>
      </c>
      <c r="C79" s="4" t="inlineStr">
        <is>
          <t>Venda condicional</t>
        </is>
      </c>
      <c r="D79" s="4" t="inlineStr">
        <is>
          <t>32</t>
        </is>
      </c>
      <c r="E79" s="5" t="inlineStr">
        <is>
          <t>30.750,00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=HYPERLINK("https://www.leilaoonline.com.br/lote/detalhe/336837", "080")</f>
      </c>
      <c r="B80" s="4" t="s">
        <f>=HYPERLINK("https://www.leilaoonline.com.br/lote/detalhe/336837", "BOCA COLHEDEIRA DE 6 LINHAS")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=HYPERLINK("https://www.leilaoonline.com.br/lote/detalhe/336835", "081")</f>
      </c>
      <c r="B81" s="4" t="s">
        <f>=HYPERLINK("https://www.leilaoonline.com.br/lote/detalhe/336835", "LOTE C/ APROX. 40 TON. DE CORDOALHA USADO; DIÂMETRO APROX. 19 MM")</f>
      </c>
      <c r="C81" s="4" t="inlineStr">
        <is>
          <t>Venda condicional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=HYPERLINK("https://www.leilaoonline.com.br/lote/detalhe/336836", "082")</f>
      </c>
      <c r="B82" s="4" t="s">
        <f>=HYPERLINK("https://www.leilaoonline.com.br/lote/detalhe/336836", "LOTE C/ 4 UNIDADES DE MARTELETES ROMPEORES HIDRÁULICOS PARA ESCAVADEIRA; MARCA OU INSCRIÇÃO APARENTE: MX")</f>
      </c>
      <c r="C82" s="4" t="inlineStr">
        <is>
          <t>Venda condicional</t>
        </is>
      </c>
      <c r="D82" s="4" t="inlineStr">
        <is>
          <t>3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=HYPERLINK("https://www.leilaoonline.com.br/lote/detalhe/336841", "083")</f>
      </c>
      <c r="B83" s="4" t="s">
        <f>=HYPERLINK("https://www.leilaoonline.com.br/lote/detalhe/336841", "veja o vídeo!! LOTE C/ APROX. 53 BOMBAS SUBMERSÍVEIS ELÉTRICAS PARA DRENAGEM; MARCA SULZER; MODELO MINI 70GT - MAIS INFO. NAS ESPECIFICAÇÕES")</f>
      </c>
      <c r="C83" s="4" t="inlineStr">
        <is>
          <t>Venda condicional</t>
        </is>
      </c>
      <c r="D83" s="4" t="inlineStr">
        <is>
          <t>2</t>
        </is>
      </c>
      <c r="E83" s="5" t="inlineStr">
        <is>
          <t>5.150,00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=HYPERLINK("https://www.leilaoonline.com.br/lote/detalhe/336864", "084")</f>
      </c>
      <c r="B84" s="4" t="s">
        <f>=HYPERLINK("https://www.leilaoonline.com.br/lote/detalhe/336864", "TORNO MECÂNICO DE BANCADA MARCA MANROD; MODELO MR-334, 220V; 1.100W; ANO 2024 - EQUIP. FUNCIONANDO, SEM USO")</f>
      </c>
      <c r="C84" s="4" t="inlineStr">
        <is>
          <t>Venda condicional</t>
        </is>
      </c>
      <c r="D84" s="4" t="inlineStr">
        <is>
          <t>30</t>
        </is>
      </c>
      <c r="E84" s="5" t="inlineStr">
        <is>
          <t>14.350,00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=HYPERLINK("https://www.leilaoonline.com.br/lote/detalhe/336842", "085")</f>
      </c>
      <c r="B85" s="4" t="s">
        <f>=HYPERLINK("https://www.leilaoonline.com.br/lote/detalhe/336842", "CAMINHÃO FORD/CARGO 2626; ANO 2003/2003; COR BRANCA; COMB. DIESEL; C/ 2 CAÇAMBAS SEMI NOVAS E 1 PRANCHA - FUNCIONANDO")</f>
      </c>
      <c r="C85" s="4" t="inlineStr">
        <is>
          <t>Venda condicional</t>
        </is>
      </c>
      <c r="D85" s="4" t="inlineStr">
        <is>
          <t>23</t>
        </is>
      </c>
      <c r="E85" s="5" t="inlineStr">
        <is>
          <t>180.000,00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=HYPERLINK("https://www.leilaoonline.com.br/lote/detalhe/336843", "086")</f>
      </c>
      <c r="B86" s="4" t="s">
        <f>=HYPERLINK("https://www.leilaoonline.com.br/lote/detalhe/336843", "GUINCHO DE ARRASTO - FUNCIONANDO")</f>
      </c>
      <c r="C86" s="4" t="inlineStr">
        <is>
          <t>Venda condicional</t>
        </is>
      </c>
      <c r="D86" s="4" t="inlineStr">
        <is>
          <t>1</t>
        </is>
      </c>
      <c r="E86" s="5" t="inlineStr">
        <is>
          <t>5.500,00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=HYPERLINK("https://www.leilaoonline.com.br/lote/detalhe/336844", "087")</f>
      </c>
      <c r="B87" s="4" t="s">
        <f>=HYPERLINK("https://www.leilaoonline.com.br/lote/detalhe/336844", "GRADE DE ARRASTO DE 18 DISCOS DE 28 POLEGADAS")</f>
      </c>
      <c r="C87" s="4" t="inlineStr">
        <is>
          <t>Venda condicional</t>
        </is>
      </c>
      <c r="D87" s="4" t="inlineStr">
        <is>
          <t>2</t>
        </is>
      </c>
      <c r="E87" s="5" t="inlineStr">
        <is>
          <t>5.500,00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=HYPERLINK("https://www.leilaoonline.com.br/lote/detalhe/336845", "088")</f>
      </c>
      <c r="B88" s="4" t="s">
        <f>=HYPERLINK("https://www.leilaoonline.com.br/lote/detalhe/336845", "ROÇADEIRA DE DOIS CORTES MARCA INRODA")</f>
      </c>
      <c r="C88" s="4" t="inlineStr">
        <is>
          <t>Venda condicional</t>
        </is>
      </c>
      <c r="D88" s="4" t="inlineStr">
        <is>
          <t>1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=HYPERLINK("https://www.leilaoonline.com.br/lote/detalhe/336846", "089")</f>
      </c>
      <c r="B89" s="4" t="s">
        <f>=HYPERLINK("https://www.leilaoonline.com.br/lote/detalhe/336846", "veja o vídeo!! COLHEDEIRA MARCA CASE FILIPADA; ANO 2011 30 PÉS - EQUIP. FUNCIONANDO")</f>
      </c>
      <c r="C89" s="4" t="inlineStr">
        <is>
          <t>Venda condicional</t>
        </is>
      </c>
      <c r="D89" s="4" t="inlineStr">
        <is>
          <t>25</t>
        </is>
      </c>
      <c r="E89" s="5" t="inlineStr">
        <is>
          <t>26.250,00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=HYPERLINK("https://www.leilaoonline.com.br/lote/detalhe/336847", "090")</f>
      </c>
      <c r="B90" s="4" t="s">
        <f>=HYPERLINK("https://www.leilaoonline.com.br/lote/detalhe/336847", "COLHEDEIRA BALÃO CASE IH; MODELO 2388; LINHA AXIAL FLOW; VERSÃO EXTREME - FUNCIONANDO")</f>
      </c>
      <c r="C90" s="4" t="inlineStr">
        <is>
          <t>Venda condicional</t>
        </is>
      </c>
      <c r="D90" s="4" t="inlineStr">
        <is>
          <t>39</t>
        </is>
      </c>
      <c r="E90" s="5" t="inlineStr">
        <is>
          <t>29.750,00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=HYPERLINK("https://www.leilaoonline.com.br/lote/detalhe/336848", "091")</f>
      </c>
      <c r="B91" s="4" t="s">
        <f>=HYPERLINK("https://www.leilaoonline.com.br/lote/detalhe/336848", "PEÇAS DE ROTULADORA DE AÇO INÓX - PREÇO POR 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=HYPERLINK("https://www.leilaoonline.com.br/lote/detalhe/336849", "092")</f>
      </c>
      <c r="B92" s="4" t="s">
        <f>=HYPERLINK("https://www.leilaoonline.com.br/lote/detalhe/336849", "REDUTOR DE GRANDE PORTE")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=HYPERLINK("https://www.leilaoonline.com.br/lote/detalhe/336850", "093")</f>
      </c>
      <c r="B93" s="4" t="s">
        <f>=HYPERLINK("https://www.leilaoonline.com.br/lote/detalhe/336850", "LOTE C/ APROX.  7 TON. / 130 TUBOS PARA PERFURAÇÃO DE POÇOS ARTESIANOS; TAMANHO VARIA DE 2,30 A 4 METROS; POSSUI APROX. 3 POL./4POL. NA BOCA DE EMENDA")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=HYPERLINK("https://www.leilaoonline.com.br/lote/detalhe/336851", "094")</f>
      </c>
      <c r="B94" s="4" t="s">
        <f>=HYPERLINK("https://www.leilaoonline.com.br/lote/detalhe/336851", "CAMINHÃO I/M. BENZ 311CDISTREETC; ANO 2014/2014; COR BRANCA; COMB. DIESEL - MOTOR DESMONTADO")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=HYPERLINK("https://www.leilaoonline.com.br/lote/detalhe/336968", "095")</f>
      </c>
      <c r="B95" s="4" t="s">
        <f>=HYPERLINK("https://www.leilaoonline.com.br/lote/detalhe/336968", "LOTE C/ 4 CENTRÍFUGAS DX 409 ALFA LAVAL - TODAS SEM MOTOR")</f>
      </c>
      <c r="C95" s="4" t="inlineStr">
        <is>
          <t>Venda condicional</t>
        </is>
      </c>
      <c r="D95" s="4" t="inlineStr">
        <is>
          <t>1</t>
        </is>
      </c>
      <c r="E95" s="5" t="inlineStr">
        <is>
          <t>25.000,00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=HYPERLINK("https://www.leilaoonline.com.br/lote/detalhe/336969", "096")</f>
      </c>
      <c r="B96" s="4" t="s">
        <f>=HYPERLINK("https://www.leilaoonline.com.br/lote/detalhe/336969", "LOTE C/ 9 REDUTORES DE GRANDE PORTE")</f>
      </c>
      <c r="C96" s="4" t="inlineStr">
        <is>
          <t>Venda condicional</t>
        </is>
      </c>
      <c r="D96" s="4" t="inlineStr">
        <is>
          <t>2</t>
        </is>
      </c>
      <c r="E96" s="5" t="inlineStr">
        <is>
          <t>5.500,00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=HYPERLINK("https://www.leilaoonline.com.br/lote/detalhe/336970", "097")</f>
      </c>
      <c r="B97" s="4" t="s">
        <f>=HYPERLINK("https://www.leilaoonline.com.br/lote/detalhe/336970", "LOTE C/ 3 REDUTORES")</f>
      </c>
      <c r="C97" s="4" t="inlineStr">
        <is>
          <t>Venda condicional</t>
        </is>
      </c>
      <c r="D97" s="4" t="inlineStr">
        <is>
          <t>2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=HYPERLINK("https://www.leilaoonline.com.br/lote/detalhe/336971", "098")</f>
      </c>
      <c r="B98" s="4" t="s">
        <f>=HYPERLINK("https://www.leilaoonline.com.br/lote/detalhe/336971", "LOTE C/ 4 BOMBAS EM AÇO INÓX")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=HYPERLINK("https://www.leilaoonline.com.br/lote/detalhe/336972", "099")</f>
      </c>
      <c r="B99" s="4" t="s">
        <f>=HYPERLINK("https://www.leilaoonline.com.br/lote/detalhe/336972", "LOTE C/ 3 PENEIRAS EM AÇO INÓX")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=HYPERLINK("https://www.leilaoonline.com.br/lote/detalhe/336973", "100")</f>
      </c>
      <c r="B100" s="4" t="s">
        <f>=HYPERLINK("https://www.leilaoonline.com.br/lote/detalhe/336973", "LOTE C/ 6 ENGRENAGENS E REDUTORES DA VOLANDEIRA 54; PESO APROX. 110 TON. -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120.000,00</t>
        </is>
      </c>
      <c r="F100" s="4" t="inlineStr">
        <is>
          <t>5000.00</t>
        </is>
      </c>
    </row>
    <row collapsed="false" customFormat="false" customHeight="false" hidden="false" ht="12.1" outlineLevel="0" r="101">
      <c r="A101" s="5" t="s">
        <f>=HYPERLINK("https://www.leilaoonline.com.br/lote/detalhe/336974", "101")</f>
      </c>
      <c r="B101" s="4" t="s">
        <f>=HYPERLINK("https://www.leilaoonline.com.br/lote/detalhe/336974", "CARRETA PARA TRANSPORTE DE EQUIPAMENTOS")</f>
      </c>
      <c r="C101" s="4" t="inlineStr">
        <is>
          <t>Venda condicional</t>
        </is>
      </c>
      <c r="D101" s="4" t="inlineStr">
        <is>
          <t>1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=HYPERLINK("https://www.leilaoonline.com.br/lote/detalhe/336975", "102")</f>
      </c>
      <c r="B102" s="4" t="s">
        <f>=HYPERLINK("https://www.leilaoonline.com.br/lote/detalhe/336975", "CARRETA PARA TRANSPORTE DE EQUIPAMENTOS")</f>
      </c>
      <c r="C102" s="4" t="inlineStr">
        <is>
          <t>Venda condicional</t>
        </is>
      </c>
      <c r="D102" s="4" t="inlineStr">
        <is>
          <t>1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=HYPERLINK("https://www.leilaoonline.com.br/lote/detalhe/336982", "103")</f>
      </c>
      <c r="B103" s="4" t="s">
        <f>=HYPERLINK("https://www.leilaoonline.com.br/lote/detalhe/336982", "veja o vídeo!! LOTE C/ APROX. 12 UNIDADES DE EQUIPAMENTOS PARA TINGIMENTO DE TECELAGEM; TAMANHO DE 2MIL LITROS ATÉ 5MIL LITROS - TODOS EM AÇO INÓX - PREÇO POR 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10,00</t>
        </is>
      </c>
      <c r="F103" s="4" t="inlineStr">
        <is>
          <t>5.00</t>
        </is>
      </c>
    </row>
    <row collapsed="false" customFormat="false" customHeight="false" hidden="false" ht="12.1" outlineLevel="0" r="104">
      <c r="A104" s="5" t="s">
        <f>=HYPERLINK("https://www.leilaoonline.com.br/lote/detalhe/336983", "104")</f>
      </c>
      <c r="B104" s="4" t="s">
        <f>=HYPERLINK("https://www.leilaoonline.com.br/lote/detalhe/336983", "TROCADOR DE CALOR EM AÇO INÓX 316; COMP. 4.60 X 90 DE LARG. - EQUIP. DE TECELAGEM - PREÇO POR 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10,00</t>
        </is>
      </c>
      <c r="F104" s="4" t="inlineStr">
        <is>
          <t>5.00</t>
        </is>
      </c>
    </row>
    <row collapsed="false" customFormat="false" customHeight="false" hidden="false" ht="12.1" outlineLevel="0" r="105">
      <c r="A105" s="5" t="s">
        <f>=HYPERLINK("https://www.leilaoonline.com.br/lote/detalhe/336984", "105")</f>
      </c>
      <c r="B105" s="4" t="s">
        <f>=HYPERLINK("https://www.leilaoonline.com.br/lote/detalhe/336984", "TANQUE ECONOFLOR DE AÇO EM INÓX 316; COMP. 4.20 X 2.10 LARG. - PREÇO POR 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10,00</t>
        </is>
      </c>
      <c r="F105" s="4" t="inlineStr">
        <is>
          <t>5.00</t>
        </is>
      </c>
    </row>
    <row collapsed="false" customFormat="false" customHeight="false" hidden="false" ht="12.1" outlineLevel="0" r="106">
      <c r="A106" s="5" t="s">
        <f>=HYPERLINK("https://www.leilaoonline.com.br/lote/detalhe/336985", "106")</f>
      </c>
      <c r="B106" s="4" t="s">
        <f>=HYPERLINK("https://www.leilaoonline.com.br/lote/detalhe/336985", "LOTE C/ APROX. 8 TANQUES EM AÇO INÓX 316; TAMANHO A PARTIR DE 400 LITROS ATÉ 1MIL LITROS - PREÇO POR 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10,00</t>
        </is>
      </c>
      <c r="F106" s="4" t="inlineStr">
        <is>
          <t>5.00</t>
        </is>
      </c>
    </row>
    <row collapsed="false" customFormat="false" customHeight="false" hidden="false" ht="12.1" outlineLevel="0" r="107">
      <c r="A107" s="5" t="s">
        <f>=HYPERLINK("https://www.leilaoonline.com.br/lote/detalhe/337231", "107")</f>
      </c>
      <c r="B107" s="4" t="s">
        <f>=HYPERLINK("https://www.leilaoonline.com.br/lote/detalhe/337231", "veja o vídeo!! LOTE C/ BRITADOR CÔNICO HIDRÁULICO F200 E MOTOR 250CV")</f>
      </c>
      <c r="C107" s="4" t="inlineStr">
        <is>
          <t>Venda condicional</t>
        </is>
      </c>
      <c r="D107" s="4" t="inlineStr">
        <is>
          <t>1</t>
        </is>
      </c>
      <c r="E107" s="5" t="inlineStr">
        <is>
          <t>80.000,00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=HYPERLINK("https://www.leilaoonline.com.br/lote/detalhe/337223", "108")</f>
      </c>
      <c r="B108" s="4" t="s">
        <f>=HYPERLINK("https://www.leilaoonline.com.br/lote/detalhe/337223", "TANQUE DE AR COMPRIMIDO; COMP. 4,50 X 80 LARG; PESO APROX. 4 TON.")</f>
      </c>
      <c r="C108" s="4" t="inlineStr">
        <is>
          <t>Venda condicional</t>
        </is>
      </c>
      <c r="D108" s="4" t="inlineStr">
        <is>
          <t>2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=HYPERLINK("https://www.leilaoonline.com.br/lote/detalhe/337224", "109")</f>
      </c>
      <c r="B109" s="4" t="s">
        <f>=HYPERLINK("https://www.leilaoonline.com.br/lote/detalhe/337224", "MÁQUINA PARA DESEMPENAR TAMBOR - FUNCIONANDO")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=HYPERLINK("https://www.leilaoonline.com.br/lote/detalhe/337225", "110")</f>
      </c>
      <c r="B110" s="4" t="s">
        <f>=HYPERLINK("https://www.leilaoonline.com.br/lote/detalhe/337225", "veja o vídeo!! LOTE C/ CAIXA DE TRANSFORMADOR DE 75 ATÉ 1.500 KVA; PESO APROX. 12 TON. ")</f>
      </c>
      <c r="C110" s="4" t="inlineStr">
        <is>
          <t>Venda condicional</t>
        </is>
      </c>
      <c r="D110" s="4" t="inlineStr">
        <is>
          <t>1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=HYPERLINK("https://www.leilaoonline.com.br/lote/detalhe/337226", "111")</f>
      </c>
      <c r="B111" s="4" t="s">
        <f>=HYPERLINK("https://www.leilaoonline.com.br/lote/detalhe/337226", "GUILHOTINA DE 2.50 DE COMPRIMENTO")</f>
      </c>
      <c r="C111" s="4" t="inlineStr">
        <is>
          <t>Venda condicional</t>
        </is>
      </c>
      <c r="D111" s="4" t="inlineStr">
        <is>
          <t>2</t>
        </is>
      </c>
      <c r="E111" s="5" t="inlineStr">
        <is>
          <t>2.500,00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=HYPERLINK("https://www.leilaoonline.com.br/lote/detalhe/337227", "112")</f>
      </c>
      <c r="B112" s="4" t="s">
        <f>=HYPERLINK("https://www.leilaoonline.com.br/lote/detalhe/337227", "COMPRESSOR DE 60 PÉS - FUNCIONANDO, REFORMADO")</f>
      </c>
      <c r="C112" s="4" t="inlineStr">
        <is>
          <t>Venda condicional</t>
        </is>
      </c>
      <c r="D112" s="4" t="inlineStr">
        <is>
          <t>4</t>
        </is>
      </c>
      <c r="E112" s="5" t="inlineStr">
        <is>
          <t>6.250,00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=HYPERLINK("https://www.leilaoonline.com.br/lote/detalhe/337228", "113")</f>
      </c>
      <c r="B113" s="4" t="s">
        <f>=HYPERLINK("https://www.leilaoonline.com.br/lote/detalhe/337228", "LOTE C/ APROX. 45 REFLETORES DE 400 VOLTS PARA CAMPO DE FUTEBOL")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=HYPERLINK("https://www.leilaoonline.com.br/lote/detalhe/337229", "114")</f>
      </c>
      <c r="B114" s="4" t="s">
        <f>=HYPERLINK("https://www.leilaoonline.com.br/lote/detalhe/337229", "LOTE C/ APROX. 15 UNIDADES DE MÁQUINAS DE TECELAGEM GROSSE WEBEREIMASCHINEN G.M.B.H")</f>
      </c>
      <c r="C114" s="4" t="inlineStr">
        <is>
          <t>Venda condicional</t>
        </is>
      </c>
      <c r="D114" s="4" t="inlineStr">
        <is>
          <t>2</t>
        </is>
      </c>
      <c r="E114" s="5" t="inlineStr">
        <is>
          <t>5.500,00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=HYPERLINK("https://www.leilaoonline.com.br/lote/detalhe/337230", "115")</f>
      </c>
      <c r="B115" s="4" t="s">
        <f>=HYPERLINK("https://www.leilaoonline.com.br/lote/detalhe/337230", "LOTE C/ 2 PEÇAS EM AÇO INÓX 316 - PREÇO POR KG")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8,00</t>
        </is>
      </c>
      <c r="F115" s="4" t="inlineStr">
        <is>
          <t>4.00</t>
        </is>
      </c>
    </row>
    <row collapsed="false" customFormat="false" customHeight="false" hidden="false" ht="12.1" outlineLevel="0" r="116">
      <c r="A116" s="5" t="s">
        <f>=HYPERLINK("https://www.leilaoonline.com.br/lote/detalhe/337365", "116")</f>
      </c>
      <c r="B116" s="4" t="s">
        <f>=HYPERLINK("https://www.leilaoonline.com.br/lote/detalhe/337365", "EMPILHADEIRA TOYOTA 2,5 TON. - FALTANDO ALGUNS ITENS")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=HYPERLINK("https://www.leilaoonline.com.br/lote/detalhe/337366", "117")</f>
      </c>
      <c r="B117" s="4" t="s">
        <f>=HYPERLINK("https://www.leilaoonline.com.br/lote/detalhe/337366", "CATERPILLAR 930; ANO 1993; MOTOR FUNDIDO - DESMONTADO")</f>
      </c>
      <c r="C117" s="4" t="inlineStr">
        <is>
          <t>Venda condicional</t>
        </is>
      </c>
      <c r="D117" s="4" t="inlineStr">
        <is>
          <t>7</t>
        </is>
      </c>
      <c r="E117" s="5" t="inlineStr">
        <is>
          <t>29.000,00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=HYPERLINK("https://www.leilaoonline.com.br/lote/detalhe/337367", "118")</f>
      </c>
      <c r="B118" s="4" t="s">
        <f>=HYPERLINK("https://www.leilaoonline.com.br/lote/detalhe/337367", "CARROCERIA AGRÍCOLA; 6 METROS 2,5M")</f>
      </c>
      <c r="C118" s="4" t="inlineStr">
        <is>
          <t>Venda condicional</t>
        </is>
      </c>
      <c r="D118" s="4" t="inlineStr">
        <is>
          <t>5</t>
        </is>
      </c>
      <c r="E118" s="5" t="inlineStr">
        <is>
          <t>11.000,00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=HYPERLINK("https://www.leilaoonline.com.br/lote/detalhe/337368", "119")</f>
      </c>
      <c r="B119" s="4" t="s">
        <f>=HYPERLINK("https://www.leilaoonline.com.br/lote/detalhe/337368", "MOTOCAR; MOTOR 250 CILINDROS; ANO 2015 - DOCUMENTADO")</f>
      </c>
      <c r="C119" s="4" t="inlineStr">
        <is>
          <t>Venda condicional</t>
        </is>
      </c>
      <c r="D119" s="4" t="inlineStr">
        <is>
          <t>1</t>
        </is>
      </c>
      <c r="E119" s="5" t="inlineStr">
        <is>
          <t>5.250,00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=HYPERLINK("https://www.leilaoonline.com.br/lote/detalhe/337369", "120")</f>
      </c>
      <c r="B120" s="4" t="s">
        <f>=HYPERLINK("https://www.leilaoonline.com.br/lote/detalhe/337369", "LOTE C/ APROX. 500 CATRACAS COM CINTOS")</f>
      </c>
      <c r="C120" s="4" t="inlineStr">
        <is>
          <t>Venda condicional</t>
        </is>
      </c>
      <c r="D120" s="4" t="inlineStr">
        <is>
          <t>13</t>
        </is>
      </c>
      <c r="E120" s="5" t="inlineStr">
        <is>
          <t>8.000,00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=HYPERLINK("https://www.leilaoonline.com.br/lote/detalhe/337370", "121")</f>
      </c>
      <c r="B121" s="4" t="s">
        <f>=HYPERLINK("https://www.leilaoonline.com.br/lote/detalhe/337370", "EMPILHADEIRA HAYESTER 80; 4,5 TON. - FUNCIONANDO")</f>
      </c>
      <c r="C121" s="4" t="inlineStr">
        <is>
          <t>Venda condicional</t>
        </is>
      </c>
      <c r="D121" s="4" t="inlineStr">
        <is>
          <t>12</t>
        </is>
      </c>
      <c r="E121" s="5" t="inlineStr">
        <is>
          <t>10.250,00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=HYPERLINK("https://www.leilaoonline.com.br/lote/detalhe/337371", "122")</f>
      </c>
      <c r="B122" s="4" t="s">
        <f>=HYPERLINK("https://www.leilaoonline.com.br/lote/detalhe/337371", "EMPILHADEIRA HAYESTER; 4,5 TON.; SEM BANCO - FUNCIONANDO")</f>
      </c>
      <c r="C122" s="4" t="inlineStr">
        <is>
          <t>Venda condicional</t>
        </is>
      </c>
      <c r="D122" s="4" t="inlineStr">
        <is>
          <t>14</t>
        </is>
      </c>
      <c r="E122" s="5" t="inlineStr">
        <is>
          <t>9.750,00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=HYPERLINK("https://www.leilaoonline.com.br/lote/detalhe/337372", "123")</f>
      </c>
      <c r="B123" s="4" t="s">
        <f>=HYPERLINK("https://www.leilaoonline.com.br/lote/detalhe/337372", "EMPILHADEIRA HAYESTER; 4,5 TON. - FUNCIONANDO")</f>
      </c>
      <c r="C123" s="4" t="inlineStr">
        <is>
          <t>Venda condicional</t>
        </is>
      </c>
      <c r="D123" s="4" t="inlineStr">
        <is>
          <t>17</t>
        </is>
      </c>
      <c r="E123" s="5" t="inlineStr">
        <is>
          <t>12.250,00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=HYPERLINK("https://www.leilaoonline.com.br/lote/detalhe/336840", "1000")</f>
      </c>
      <c r="B124" s="4" t="s">
        <f>=HYPERLINK("https://www.leilaoonline.com.br/lote/detalhe/336840", "veja o vídeo!! PÁ CARREGADEIRA MARCA HYUNDAI MODELO HL770-7A - EQUIP. FUNCIONANDO")</f>
      </c>
      <c r="C124" s="4" t="inlineStr">
        <is>
          <t>Venda condicional</t>
        </is>
      </c>
      <c r="D124" s="4" t="inlineStr">
        <is>
          <t>15</t>
        </is>
      </c>
      <c r="E124" s="5" t="inlineStr">
        <is>
          <t>52.100,00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=HYPERLINK("https://www.leilaoonline.com.br/lote/detalhe/336838", "1001")</f>
      </c>
      <c r="B125" s="4" t="s">
        <f>=HYPERLINK("https://www.leilaoonline.com.br/lote/detalhe/336838", "CALANDRA DE 1.60M DE COMPRIMENTO; EIXOS DE 10 POLEGADAS; DOBRA CHAPA ATÉ 1 E 1/4")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=HYPERLINK("https://www.leilaoonline.com.br/lote/detalhe/336839", "1002")</f>
      </c>
      <c r="B126" s="4" t="s">
        <f>=HYPERLINK("https://www.leilaoonline.com.br/lote/detalhe/336839", "BRITADOR CÔNICO MARCA FAÇO 120F C/ MOTOR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=HYPERLINK("https://www.leilaoonline.com.br/lote/detalhe/336852", "1003")</f>
      </c>
      <c r="B127" s="4" t="s">
        <f>=HYPERLINK("https://www.leilaoonline.com.br/lote/detalhe/336852", "GUINCHO PARÁ 40 TON.; MARCA VILLARES - EQUIP. FUNCIONANDO")</f>
      </c>
      <c r="C127" s="4" t="inlineStr">
        <is>
          <t>Venda condicional</t>
        </is>
      </c>
      <c r="D127" s="4" t="inlineStr">
        <is>
          <t>7</t>
        </is>
      </c>
      <c r="E127" s="5" t="inlineStr">
        <is>
          <t>90.000,00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=HYPERLINK("https://www.leilaoonline.com.br/lote/detalhe/336853", "1004")</f>
      </c>
      <c r="B128" s="4" t="s">
        <f>=HYPERLINK("https://www.leilaoonline.com.br/lote/detalhe/336853", "GUINCHO DE ELEVAÇÃO PARA ELÉTRICA DE ALTA TENSÃO")</f>
      </c>
      <c r="C128" s="4" t="inlineStr">
        <is>
          <t>Venda condicional</t>
        </is>
      </c>
      <c r="D128" s="4" t="inlineStr">
        <is>
          <t>2</t>
        </is>
      </c>
      <c r="E128" s="5" t="inlineStr">
        <is>
          <t>15.250,00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=HYPERLINK("https://www.leilaoonline.com.br/lote/detalhe/336854", "1005")</f>
      </c>
      <c r="B129" s="4" t="s">
        <f>=HYPERLINK("https://www.leilaoonline.com.br/lote/detalhe/336854", "GERADOR DE ENERGIA GÁS NATURAL DE 110KVA")</f>
      </c>
      <c r="C129" s="4" t="inlineStr">
        <is>
          <t>Venda condicional</t>
        </is>
      </c>
      <c r="D129" s="4" t="inlineStr">
        <is>
          <t>13</t>
        </is>
      </c>
      <c r="E129" s="5" t="inlineStr">
        <is>
          <t>13.000,00</t>
        </is>
      </c>
      <c r="F1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2026-10-23T23:39:56.00Z</dcterms:created>
  <dc:creator>Tellks Tecnologia</dc:creator>
  <cp:revision>0</cp:revision>
</cp:coreProperties>
</file>