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Creta 17 • WR-V EXL 19 • Siena 11 • Virtus 25 • Tracker PR 24 • Nivus 25 • Onix 25 • Fox • Palio Sport 13 • Etios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21/10/2026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=HYPERLINK("https://www.leilaoonline.com.br/lote/detalhe/337348", "003")</f>
      </c>
      <c r="B11" s="4" t="s">
        <f>=HYPERLINK("https://www.leilaoonline.com.br/lote/detalhe/337348", "veja o vídeo!! GM/DEMEC CADDY "D20"; 1992/1992; BRANCA; DIESEL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=HYPERLINK("https://www.leilaoonline.com.br/lote/detalhe/337187", "005")</f>
      </c>
      <c r="B12" s="4" t="s">
        <f>=HYPERLINK("https://www.leilaoonline.com.br/lote/detalhe/337187", "veja o vídeo!! HONDA/WR-V EXL CVT; 2019/2019; PRATA; ALCO./GASOL. - FUNCIONANDO - IPVA 2026 OK - APROX. 37.900KM")</f>
      </c>
      <c r="C12" s="4" t="inlineStr">
        <is>
          <t>Não vendido</t>
        </is>
      </c>
      <c r="D12" s="4" t="inlineStr">
        <is>
          <t>27</t>
        </is>
      </c>
      <c r="E12" s="5" t="inlineStr">
        <is>
          <t>52.500,00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=HYPERLINK("https://www.leilaoonline.com.br/lote/detalhe/337182", "007")</f>
      </c>
      <c r="B13" s="4" t="s">
        <f>=HYPERLINK("https://www.leilaoonline.com.br/lote/detalhe/337182", "veja o vídeo!! HYUNDAI/CRETA 20A PRESTI; 2017/2017; BRANCA; ALCO./GASOL. - FUNC. - IPVA 2026 OK - FIPE APROX.: R$ 85.011,00")</f>
      </c>
      <c r="C13" s="4" t="inlineStr">
        <is>
          <t>Não vendido</t>
        </is>
      </c>
      <c r="D13" s="4" t="inlineStr">
        <is>
          <t>28</t>
        </is>
      </c>
      <c r="E13" s="5" t="inlineStr">
        <is>
          <t>53.750,00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=HYPERLINK("https://www.leilaoonline.com.br/lote/detalhe/337196", "010")</f>
      </c>
      <c r="B14" s="4" t="s">
        <f>=HYPERLINK("https://www.leilaoonline.com.br/lote/detalhe/337196", "HONDA/HR-V LX CVT; 2020/2020; PRETA; ALCO./GASOL. - FUNCIONANDO - FIPE APROX.: R$ 100.895,00")</f>
      </c>
      <c r="C14" s="4" t="inlineStr">
        <is>
          <t>Não vendido</t>
        </is>
      </c>
      <c r="D14" s="4" t="inlineStr">
        <is>
          <t>19</t>
        </is>
      </c>
      <c r="E14" s="5" t="inlineStr">
        <is>
          <t>47.500,00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=HYPERLINK("https://www.leilaoonline.com.br/lote/detalhe/337350", "013")</f>
      </c>
      <c r="B15" s="4" t="s">
        <f>=HYPERLINK("https://www.leilaoonline.com.br/lote/detalhe/337350", "veja o vídeo!! CHEVROLET/CELTA 1.0L LT; 2015/2015; BRANCA; ALCO./GASOL. - FUNCIONANDO - IPVA 2026 OK")</f>
      </c>
      <c r="C15" s="4" t="inlineStr">
        <is>
          <t>Não vendido</t>
        </is>
      </c>
      <c r="D15" s="4" t="inlineStr">
        <is>
          <t>18</t>
        </is>
      </c>
      <c r="E15" s="5" t="inlineStr">
        <is>
          <t>16.500,00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=HYPERLINK("https://www.leilaoonline.com.br/lote/detalhe/337181", "015")</f>
      </c>
      <c r="B16" s="4" t="s">
        <f>=HYPERLINK("https://www.leilaoonline.com.br/lote/detalhe/337181", "veja o vídeo!! FIAT/IDEA ATTRACTIVE 1.4; 2012/2013; PRATA; ALCO./GASOL. - FUNCIONANDO - IPVA 2026 OK")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8.500,00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=HYPERLINK("https://www.leilaoonline.com.br/lote/detalhe/337201", "020")</f>
      </c>
      <c r="B17" s="4" t="s">
        <f>=HYPERLINK("https://www.leilaoonline.com.br/lote/detalhe/337201", "HYUNDAI/HB20S 1.6M COMF; 2016/2016; PRETA; ALCO./GASOL. - FUNCIONANDO - IPVA 2026 OK")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16.750,00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=HYPERLINK("https://www.leilaoonline.com.br/lote/detalhe/337194", "023")</f>
      </c>
      <c r="B18" s="4" t="s">
        <f>=HYPERLINK("https://www.leilaoonline.com.br/lote/detalhe/337194", "veja o vídeo!! VW/FOX 1.6 PLUS; 2008/2009; PRETA; ALCO./GASOL. - FUNCIONANDO")</f>
      </c>
      <c r="C18" s="4" t="inlineStr">
        <is>
          <t>Não vendido</t>
        </is>
      </c>
      <c r="D18" s="4" t="inlineStr">
        <is>
          <t>18</t>
        </is>
      </c>
      <c r="E18" s="5" t="inlineStr">
        <is>
          <t>15.500,00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=HYPERLINK("https://www.leilaoonline.com.br/lote/detalhe/337192", "025")</f>
      </c>
      <c r="B19" s="4" t="s">
        <f>=HYPERLINK("https://www.leilaoonline.com.br/lote/detalhe/337192", "veja o vídeo!! HONDA/FIT DX FLEX; 2011/2011; DOURADA; ALCO./GASOL. - FUNCIONANDO - IPVA 2026 OK")</f>
      </c>
      <c r="C19" s="4" t="inlineStr">
        <is>
          <t>Vendido</t>
        </is>
      </c>
      <c r="D19" s="4" t="inlineStr">
        <is>
          <t>39</t>
        </is>
      </c>
      <c r="E19" s="5" t="inlineStr">
        <is>
          <t>30.750,00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=HYPERLINK("https://www.leilaoonline.com.br/lote/detalhe/337195", "030")</f>
      </c>
      <c r="B20" s="4" t="s">
        <f>=HYPERLINK("https://www.leilaoonline.com.br/lote/detalhe/337195", "veja o vídeo!! I/FIAT SIENA EL FLEX; 2010/2011; PRATA; ALCO./GASOL. - FUNCIONANDO")</f>
      </c>
      <c r="C20" s="4" t="inlineStr">
        <is>
          <t>Vendido</t>
        </is>
      </c>
      <c r="D20" s="4" t="inlineStr">
        <is>
          <t>29</t>
        </is>
      </c>
      <c r="E20" s="5" t="inlineStr">
        <is>
          <t>22.500,00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=HYPERLINK("https://www.leilaoonline.com.br/lote/detalhe/337185", "035")</f>
      </c>
      <c r="B21" s="4" t="s">
        <f>=HYPERLINK("https://www.leilaoonline.com.br/lote/detalhe/337185", "veja o vídeo!! VW/VIRTUS MB; 2024/2025; BRANCA; ALCO./GASOL. - FUNC. - IPVA 2026 OK - APROX. 4.600KM - FIPE APROX.: R$ 95.793,00")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42.500,00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=HYPERLINK("https://www.leilaoonline.com.br/lote/detalhe/337171", "040")</f>
      </c>
      <c r="B22" s="4" t="s">
        <f>=HYPERLINK("https://www.leilaoonline.com.br/lote/detalhe/337171", "veja o vídeo!! CHEVROLET/ONIX 10MT JOYE; 2018/2018; PRATA; ALCO./GASOL. - FUNCIONANDO - IPVA 2026 OK")</f>
      </c>
      <c r="C22" s="4" t="inlineStr">
        <is>
          <t>Não vendido</t>
        </is>
      </c>
      <c r="D22" s="4" t="inlineStr">
        <is>
          <t>21</t>
        </is>
      </c>
      <c r="E22" s="5" t="inlineStr">
        <is>
          <t>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=HYPERLINK("https://www.leilaoonline.com.br/lote/detalhe/337189", "043")</f>
      </c>
      <c r="B23" s="4" t="s">
        <f>=HYPERLINK("https://www.leilaoonline.com.br/lote/detalhe/337189", "veja o vídeo!! CHEV/TRACKER 12T A PR; 2023/2024; VERMELHA; ALCO./GASOL. - FUNC. - IPVA 2026 OK - FIPE APROX.: R$ 115.455,00")</f>
      </c>
      <c r="C23" s="4" t="inlineStr">
        <is>
          <t>Não vendido</t>
        </is>
      </c>
      <c r="D23" s="4" t="inlineStr">
        <is>
          <t>43</t>
        </is>
      </c>
      <c r="E23" s="5" t="inlineStr">
        <is>
          <t>74.500,00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=HYPERLINK("https://www.leilaoonline.com.br/lote/detalhe/337168", "045")</f>
      </c>
      <c r="B24" s="4" t="s">
        <f>=HYPERLINK("https://www.leilaoonline.com.br/lote/detalhe/337168", "veja o vídeo!! HONDA/HR-V EXL CVT; 2021/2021; VERMELHA; ALCO./GASOL. - FUNCIONANDO - IPVA 2026 OK - APROX. 28.800KM")</f>
      </c>
      <c r="C24" s="4" t="inlineStr">
        <is>
          <t>Não vendido</t>
        </is>
      </c>
      <c r="D24" s="4" t="inlineStr">
        <is>
          <t>33</t>
        </is>
      </c>
      <c r="E24" s="5" t="inlineStr">
        <is>
          <t>65.500,00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=HYPERLINK("https://www.leilaoonline.com.br/lote/detalhe/337183", "050")</f>
      </c>
      <c r="B25" s="4" t="s">
        <f>=HYPERLINK("https://www.leilaoonline.com.br/lote/detalhe/337183", "veja o vídeo!! I/RENAULT CLIO CAM1016VH; 2009/2010; PRETA; ALCO./GASOL. - FUNCIONANDO - IPVA 2026 OK")</f>
      </c>
      <c r="C25" s="4" t="inlineStr">
        <is>
          <t>Não vendido</t>
        </is>
      </c>
      <c r="D25" s="4" t="inlineStr">
        <is>
          <t>12</t>
        </is>
      </c>
      <c r="E25" s="5" t="inlineStr">
        <is>
          <t>10.500,00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=HYPERLINK("https://www.leilaoonline.com.br/lote/detalhe/337178", "055")</f>
      </c>
      <c r="B26" s="4" t="s">
        <f>=HYPERLINK("https://www.leilaoonline.com.br/lote/detalhe/337178", "MOTO JTZ/DK160; 2025/2026; PRETA; GASOLINA - FUNCIONANDO")</f>
      </c>
      <c r="C26" s="4" t="inlineStr">
        <is>
          <t>Vendido</t>
        </is>
      </c>
      <c r="D26" s="4" t="inlineStr">
        <is>
          <t>33</t>
        </is>
      </c>
      <c r="E26" s="5" t="inlineStr">
        <is>
          <t>10.000,00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=HYPERLINK("https://www.leilaoonline.com.br/lote/detalhe/337173", "060")</f>
      </c>
      <c r="B27" s="4" t="s">
        <f>=HYPERLINK("https://www.leilaoonline.com.br/lote/detalhe/337173", "veja o vídeo!! CHEV/TRACKER T A LT; 2022/2023; BRANCA; ALCO./GASOL. - FUNC. - IPVA 2026 OK - FIPE APROX.: R$ 92.482,00")</f>
      </c>
      <c r="C27" s="4" t="inlineStr">
        <is>
          <t>Não vendido</t>
        </is>
      </c>
      <c r="D27" s="4" t="inlineStr">
        <is>
          <t>5</t>
        </is>
      </c>
      <c r="E27" s="5" t="inlineStr">
        <is>
          <t>25.000,00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=HYPERLINK("https://www.leilaoonline.com.br/lote/detalhe/337202", "070")</f>
      </c>
      <c r="B28" s="4" t="s">
        <f>=HYPERLINK("https://www.leilaoonline.com.br/lote/detalhe/337202", "I/FORD FOCUS 1.6 FLEX HA; 2009/2009; PRATA; ALCO./GASOL. - FUNCIONANDO - IPVA 2026 OK - APROX. 78.000KM")</f>
      </c>
      <c r="C28" s="4" t="inlineStr">
        <is>
          <t>Não vendido</t>
        </is>
      </c>
      <c r="D28" s="4" t="inlineStr">
        <is>
          <t>16</t>
        </is>
      </c>
      <c r="E28" s="5" t="inlineStr">
        <is>
          <t>16.500,00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=HYPERLINK("https://www.leilaoonline.com.br/lote/detalhe/337199", "075")</f>
      </c>
      <c r="B29" s="4" t="s">
        <f>=HYPERLINK("https://www.leilaoonline.com.br/lote/detalhe/337199", "veja o vídeo!! VW/NIVUS CL TSI; 2025/2025; CINZA; ALCO./GASOL. - FUNC. - IPVA 2026 OK - FIPE APROX.: R$ 119.297,00")</f>
      </c>
      <c r="C29" s="4" t="inlineStr">
        <is>
          <t>Não vendido</t>
        </is>
      </c>
      <c r="D29" s="4" t="inlineStr">
        <is>
          <t>33</t>
        </is>
      </c>
      <c r="E29" s="5" t="inlineStr">
        <is>
          <t>66.250,00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=HYPERLINK("https://www.leilaoonline.com.br/lote/detalhe/337198", "080")</f>
      </c>
      <c r="B30" s="4" t="s">
        <f>=HYPERLINK("https://www.leilaoonline.com.br/lote/detalhe/337198", "veja o vídeo!! GM/CORSA HATCH MAXX; 2008/2009; BRANCA; ALCO./GASOL. - FUNCIONANDO ")</f>
      </c>
      <c r="C30" s="4" t="inlineStr">
        <is>
          <t>Não vendido</t>
        </is>
      </c>
      <c r="D30" s="4" t="inlineStr">
        <is>
          <t>19</t>
        </is>
      </c>
      <c r="E30" s="5" t="inlineStr">
        <is>
          <t>14.250,00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=HYPERLINK("https://www.leilaoonline.com.br/lote/detalhe/337175", "085")</f>
      </c>
      <c r="B31" s="4" t="s">
        <f>=HYPERLINK("https://www.leilaoonline.com.br/lote/detalhe/337175", "veja o vídeo!! MMC/ASX GLS 2WD; 2019/2020; VERMELHA; ALCO./GASOL. - FUNC. - FIPE APROX.: R$ 84.366,00")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21.250,00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=HYPERLINK("https://www.leilaoonline.com.br/lote/detalhe/337179", "090")</f>
      </c>
      <c r="B32" s="4" t="s">
        <f>=HYPERLINK("https://www.leilaoonline.com.br/lote/detalhe/337179", "HYUNDAI/I30 1.8; 2013/2014; PRETA; GASOLINA - FUNCIONANDO - IPVA 2026 OK")</f>
      </c>
      <c r="C32" s="4" t="inlineStr">
        <is>
          <t>Não vendido</t>
        </is>
      </c>
      <c r="D32" s="4" t="inlineStr">
        <is>
          <t>34</t>
        </is>
      </c>
      <c r="E32" s="5" t="inlineStr">
        <is>
          <t>31.500,00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=HYPERLINK("https://www.leilaoonline.com.br/lote/detalhe/337191", "095")</f>
      </c>
      <c r="B33" s="4" t="s">
        <f>=HYPERLINK("https://www.leilaoonline.com.br/lote/detalhe/337191", "veja o vídeo!! CHEVROLET/ONIX 10MT JOYE; 2018/2018; CINZA; ALCO./GASOL. - FUNCIONANDO - IPVA 2026 OK")</f>
      </c>
      <c r="C33" s="4" t="inlineStr">
        <is>
          <t>Não vendido</t>
        </is>
      </c>
      <c r="D33" s="4" t="inlineStr">
        <is>
          <t>32</t>
        </is>
      </c>
      <c r="E33" s="5" t="inlineStr">
        <is>
          <t>29.500,00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=HYPERLINK("https://www.leilaoonline.com.br/lote/detalhe/337190", "100")</f>
      </c>
      <c r="B34" s="4" t="s">
        <f>=HYPERLINK("https://www.leilaoonline.com.br/lote/detalhe/337190", "veja o vídeo!! VW/T CROSS TSI; 2024/2025; BRANCA; ALCO./GASOL. - FUNCIONANDO - IPVA 2026 OK")</f>
      </c>
      <c r="C34" s="4" t="inlineStr">
        <is>
          <t>Não vendido</t>
        </is>
      </c>
      <c r="D34" s="4" t="inlineStr">
        <is>
          <t>10</t>
        </is>
      </c>
      <c r="E34" s="5" t="inlineStr">
        <is>
          <t>40.750,00</t>
        </is>
      </c>
      <c r="F34" s="4" t="inlineStr">
        <is>
          <t>1750.00</t>
        </is>
      </c>
    </row>
    <row collapsed="false" customFormat="false" customHeight="false" hidden="false" ht="12.1" outlineLevel="0" r="35">
      <c r="A35" s="5" t="s">
        <f>=HYPERLINK("https://www.leilaoonline.com.br/lote/detalhe/337170", "105")</f>
      </c>
      <c r="B35" s="4" t="s">
        <f>=HYPERLINK("https://www.leilaoonline.com.br/lote/detalhe/337170", "veja o vídeo!! I/LR EVOQUE P300 HSE RDY; 2019/2020; BRANCA; GASOLINA - FUNCIONANDO")</f>
      </c>
      <c r="C35" s="4" t="inlineStr">
        <is>
          <t>Não vendido</t>
        </is>
      </c>
      <c r="D35" s="4" t="inlineStr">
        <is>
          <t>4</t>
        </is>
      </c>
      <c r="E35" s="5" t="inlineStr">
        <is>
          <t>43.750,00</t>
        </is>
      </c>
      <c r="F35" s="4" t="inlineStr">
        <is>
          <t>1750.00</t>
        </is>
      </c>
    </row>
    <row collapsed="false" customFormat="false" customHeight="false" hidden="false" ht="12.1" outlineLevel="0" r="36">
      <c r="A36" s="5" t="s">
        <f>=HYPERLINK("https://www.leilaoonline.com.br/lote/detalhe/337167", "110")</f>
      </c>
      <c r="B36" s="4" t="s">
        <f>=HYPERLINK("https://www.leilaoonline.com.br/lote/detalhe/337167", "veja o vídeo!! VW/FOX 1.6 PRIME GII; 2009/2010; PRATA; ALCO./GASOL.; CÂMBIO AUT. - FUNCIONANDO - IPVA 2026 OK")</f>
      </c>
      <c r="C36" s="4" t="inlineStr">
        <is>
          <t>Não vendido</t>
        </is>
      </c>
      <c r="D36" s="4" t="inlineStr">
        <is>
          <t>42</t>
        </is>
      </c>
      <c r="E36" s="5" t="inlineStr">
        <is>
          <t>23.500,00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=HYPERLINK("https://www.leilaoonline.com.br/lote/detalhe/337172", "115")</f>
      </c>
      <c r="B37" s="4" t="s">
        <f>=HYPERLINK("https://www.leilaoonline.com.br/lote/detalhe/337172", "veja o vídeo!! FIAT/DOBLO ATTRACTIV 1.4; 2016/2016; PRATA; ALCO./GASOL.; C/ 7 LUGARES - FUNC. - IPVA 2026 OK")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17.000,00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=HYPERLINK("https://www.leilaoonline.com.br/lote/detalhe/337177", "120")</f>
      </c>
      <c r="B38" s="4" t="s">
        <f>=HYPERLINK("https://www.leilaoonline.com.br/lote/detalhe/337177", "veja o vídeo!! HONDA/FIT LXL; 2008/2008; PRATA; GASOLINA - FUNCIONANDO")</f>
      </c>
      <c r="C38" s="4" t="inlineStr">
        <is>
          <t>Não vendido</t>
        </is>
      </c>
      <c r="D38" s="4" t="inlineStr">
        <is>
          <t>21</t>
        </is>
      </c>
      <c r="E38" s="5" t="inlineStr">
        <is>
          <t>22.850,00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=HYPERLINK("https://www.leilaoonline.com.br/lote/detalhe/337186", "123")</f>
      </c>
      <c r="B39" s="4" t="s">
        <f>=HYPERLINK("https://www.leilaoonline.com.br/lote/detalhe/337186", "veja o vídeo!! CHEV/TRACKER T A LT; 2022/2023; BRANCA; ALCO./GASOL. - FUNCIONANDO - IPVA 2026 OK")</f>
      </c>
      <c r="C39" s="4" t="inlineStr">
        <is>
          <t>Não vendido</t>
        </is>
      </c>
      <c r="D39" s="4" t="inlineStr">
        <is>
          <t>29</t>
        </is>
      </c>
      <c r="E39" s="5" t="inlineStr">
        <is>
          <t>55.000,00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=HYPERLINK("https://www.leilaoonline.com.br/lote/detalhe/337174", "125")</f>
      </c>
      <c r="B40" s="4" t="s">
        <f>=HYPERLINK("https://www.leilaoonline.com.br/lote/detalhe/337174", "veja o vídeo!! CHEV/ONIX 10MT LT2; 2024/2025; PRETA; ALCO./GASOL. - FUNC. - IPVA 2026 OK - APROX. 9.850KM - FIPE APROX.: R$ 72.052,00")</f>
      </c>
      <c r="C40" s="4" t="inlineStr">
        <is>
          <t>Vendido</t>
        </is>
      </c>
      <c r="D40" s="4" t="inlineStr">
        <is>
          <t>25</t>
        </is>
      </c>
      <c r="E40" s="5" t="inlineStr">
        <is>
          <t>45.000,00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=HYPERLINK("https://www.leilaoonline.com.br/lote/detalhe/337176", "130")</f>
      </c>
      <c r="B41" s="4" t="s">
        <f>=HYPERLINK("https://www.leilaoonline.com.br/lote/detalhe/337176", "veja o vídeo!! FIAT/PALIO SPORTING 1.6; 2013/2013; BRANCA; ALCO./GASOL. - FUNCIONANDO - IPVA 2026 OK")</f>
      </c>
      <c r="C41" s="4" t="inlineStr">
        <is>
          <t>Não vendido</t>
        </is>
      </c>
      <c r="D41" s="4" t="inlineStr">
        <is>
          <t>12</t>
        </is>
      </c>
      <c r="E41" s="5" t="inlineStr">
        <is>
          <t>12.500,00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=HYPERLINK("https://www.leilaoonline.com.br/lote/detalhe/337169", "135")</f>
      </c>
      <c r="B42" s="4" t="s">
        <f>=HYPERLINK("https://www.leilaoonline.com.br/lote/detalhe/337169", "veja o vídeo!! TOYOTA/ETIOS HB X 13L MT; 2016/2017; PRATA; ALCO./GASOL. - FUNCIONANDO")</f>
      </c>
      <c r="C42" s="4" t="inlineStr">
        <is>
          <t>Não vendido</t>
        </is>
      </c>
      <c r="D42" s="4" t="inlineStr">
        <is>
          <t>32</t>
        </is>
      </c>
      <c r="E42" s="5" t="inlineStr">
        <is>
          <t>29.750,00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=HYPERLINK("https://www.leilaoonline.com.br/lote/detalhe/337184", "140")</f>
      </c>
      <c r="B43" s="4" t="s">
        <f>=HYPERLINK("https://www.leilaoonline.com.br/lote/detalhe/337184", "veja o vídeo!! CITROEN/C4CACTUS FEEL AT; 2022/2023; PRETA; ALCO./GASOL. - FUNC. - FIPE APROX.: R$ 77.377,00")</f>
      </c>
      <c r="C43" s="4" t="inlineStr">
        <is>
          <t>Não vendido</t>
        </is>
      </c>
      <c r="D43" s="4" t="inlineStr">
        <is>
          <t>15</t>
        </is>
      </c>
      <c r="E43" s="5" t="inlineStr">
        <is>
          <t>33.000,00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=HYPERLINK("https://www.leilaoonline.com.br/lote/detalhe/337188", "145")</f>
      </c>
      <c r="B44" s="4" t="s">
        <f>=HYPERLINK("https://www.leilaoonline.com.br/lote/detalhe/337188", "FORD/FIESTA SEDAN1.6FLEX; 2013/2014; PRETA; ALCO./GASOL. - FUNCIONANDO")</f>
      </c>
      <c r="C44" s="4" t="inlineStr">
        <is>
          <t>Não vendido</t>
        </is>
      </c>
      <c r="D44" s="4" t="inlineStr">
        <is>
          <t>24</t>
        </is>
      </c>
      <c r="E44" s="5" t="inlineStr">
        <is>
          <t>18.000,00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=HYPERLINK("https://www.leilaoonline.com.br/lote/detalhe/337200", "150")</f>
      </c>
      <c r="B45" s="4" t="s">
        <f>=HYPERLINK("https://www.leilaoonline.com.br/lote/detalhe/337200", "veja o vídeo!! FIAT/SIENA ATTRACTIV 1.4; 2017/2017; PRATA; GASOL./ALCO./GNV - FUNCIONANDO")</f>
      </c>
      <c r="C45" s="4" t="inlineStr">
        <is>
          <t>Não vendido</t>
        </is>
      </c>
      <c r="D45" s="4" t="inlineStr">
        <is>
          <t>11</t>
        </is>
      </c>
      <c r="E45" s="5" t="inlineStr">
        <is>
          <t>12.000,00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=HYPERLINK("https://www.leilaoonline.com.br/lote/detalhe/337193", "155")</f>
      </c>
      <c r="B46" s="4" t="s">
        <f>=HYPERLINK("https://www.leilaoonline.com.br/lote/detalhe/337193", "VW/FOX 1.0 GII; 2010/2011; PRATA; ALCO./GASOL. - FUNCIONANDO - IPVA 2026 OK - APROX. 73.000KM")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10.500,00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=HYPERLINK("https://www.leilaoonline.com.br/lote/detalhe/337203", "160")</f>
      </c>
      <c r="B47" s="4" t="s">
        <f>=HYPERLINK("https://www.leilaoonline.com.br/lote/detalhe/337203", "veja o vídeo!! GM/ZAFIRA ELITE; 2011/2012; PRATA; ALCO./GASOL. - FUNCIONANDO - IPVA 2026 OK")</f>
      </c>
      <c r="C47" s="4" t="inlineStr">
        <is>
          <t>Não vendido</t>
        </is>
      </c>
      <c r="D47" s="4" t="inlineStr">
        <is>
          <t>5</t>
        </is>
      </c>
      <c r="E47" s="5" t="inlineStr">
        <is>
          <t>13.500,00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=HYPERLINK("https://www.leilaoonline.com.br/lote/detalhe/337204", "165")</f>
      </c>
      <c r="B48" s="4" t="s">
        <f>=HYPERLINK("https://www.leilaoonline.com.br/lote/detalhe/337204", "veja o vídeo!! TRICICLO ELÉTRICO - FUNCIONANDO")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2.250,00</t>
        </is>
      </c>
      <c r="F4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2026-10-23T23:39:56.00Z</dcterms:created>
  <dc:creator>Tellks Tecnologia</dc:creator>
  <cp:revision>0</cp:revision>
</cp:coreProperties>
</file>