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D6 - TRATORES - CAMINHÕES - REBOQUES - S. REBOQUES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=HYPERLINK("https://www.leilaoonline.com.br/lote/detalhe/23011", "2245")</f>
      </c>
      <c r="B11" s="4" t="s">
        <f>=HYPERLINK("https://www.leilaoonline.com.br/lote/detalhe/23011", "TRATOR CASE 4X4, ANO 2010, FR88471 - UND BARRA")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=HYPERLINK("https://www.leilaoonline.com.br/lote/detalhe/23014", "2247")</f>
      </c>
      <c r="B12" s="4" t="s">
        <f>=HYPERLINK("https://www.leilaoonline.com.br/lote/detalhe/23014", "TRATOR CASE MAGNUM 270, ANO 2010, FR88474 - UND BARRA")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=HYPERLINK("https://www.leilaoonline.com.br/lote/detalhe/23017", "2431")</f>
      </c>
      <c r="B13" s="4" t="s">
        <f>=HYPERLINK("https://www.leilaoonline.com.br/lote/detalhe/23017", "FILTRO PRENSA - UND. DIAMANTE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=HYPERLINK("https://www.leilaoonline.com.br/lote/detalhe/23089", "3424")</f>
      </c>
      <c r="B14" s="4" t="s">
        <f>=HYPERLINK("https://www.leilaoonline.com.br/lote/detalhe/23089", " TRANSBORDO SANTAL 12 T, ANO 2008, FR139236,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=HYPERLINK("https://www.leilaoonline.com.br/lote/detalhe/23084", "3427")</f>
      </c>
      <c r="B15" s="4" t="s">
        <f>=HYPERLINK("https://www.leilaoonline.com.br/lote/detalhe/23084", " TRANSBORDO SANTAL 12 T, ANO 2008, FR68018,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=HYPERLINK("https://www.leilaoonline.com.br/lote/detalhe/23086", "3488")</f>
      </c>
      <c r="B16" s="4" t="s">
        <f>=HYPERLINK("https://www.leilaoonline.com.br/lote/detalhe/23086", " TRANSBORDO SANTAL 12 T, ANO 2008, FR68020, UND BARRA")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=HYPERLINK("https://www.leilaoonline.com.br/lote/detalhe/23018", "3535")</f>
      </c>
      <c r="B17" s="4" t="s">
        <f>=HYPERLINK("https://www.leilaoonline.com.br/lote/detalhe/23018", "SEMI- REBOQUE CANA PICADA, 12,50M, AZUL , ANO 2008 PLACA EAJ8503 FR 96257, UND BARRA")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=HYPERLINK("https://www.leilaoonline.com.br/lote/detalhe/23027", "3559")</f>
      </c>
      <c r="B18" s="4" t="s">
        <f>=HYPERLINK("https://www.leilaoonline.com.br/lote/detalhe/23027", "SEMI- REBOQUE USICAMP 12,50M, CANA INTEIRA, ANO 2008, PLACA EDH8431, FR 56328, UND BARRA")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=HYPERLINK("https://www.leilaoonline.com.br/lote/detalhe/23034", "3560")</f>
      </c>
      <c r="B19" s="4" t="s">
        <f>=HYPERLINK("https://www.leilaoonline.com.br/lote/detalhe/23034", "TRANSBORDO SMR 10500 10T, ANO 2008, FR 10119 -  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=HYPERLINK("https://www.leilaoonline.com.br/lote/detalhe/23088", "3563")</f>
      </c>
      <c r="B20" s="4" t="s">
        <f>=HYPERLINK("https://www.leilaoonline.com.br/lote/detalhe/23088", " TANQUE  ( aprox. 25000 mlts 6mts comp.) PATRIM. 201504, S/FR,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=HYPERLINK("https://www.leilaoonline.com.br/lote/detalhe/23085", "3572")</f>
      </c>
      <c r="B21" s="4" t="s">
        <f>=HYPERLINK("https://www.leilaoonline.com.br/lote/detalhe/23085", " TRATOR CASE MX 270 MAGNUM 4X4, ANO  , FR49542, UND BARRA")</f>
      </c>
      <c r="C21" s="4" t="inlineStr">
        <is>
          <t>Não vendido</t>
        </is>
      </c>
      <c r="D21" s="4" t="inlineStr">
        <is>
          <t>84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=HYPERLINK("https://www.leilaoonline.com.br/lote/detalhe/23083", "3573")</f>
      </c>
      <c r="B22" s="4" t="s">
        <f>=HYPERLINK("https://www.leilaoonline.com.br/lote/detalhe/23083", " TRATOR MASSEY FERGUSSON 7140 4X4 4RM, ANO 2010, FR93141, SÉRIE 7140298517, UND BARRA")</f>
      </c>
      <c r="C22" s="4" t="inlineStr">
        <is>
          <t>Vendido</t>
        </is>
      </c>
      <c r="D22" s="4" t="inlineStr">
        <is>
          <t>77</t>
        </is>
      </c>
      <c r="E22" s="5" t="inlineStr">
        <is>
          <t>53.000,00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=HYPERLINK("https://www.leilaoonline.com.br/lote/detalhe/23082", "3574")</f>
      </c>
      <c r="B23" s="4" t="s">
        <f>=HYPERLINK("https://www.leilaoonline.com.br/lote/detalhe/23082", " TRATOR MASSEY FERGUSSON 7140, ANO  ,FR93144, UND BARRA")</f>
      </c>
      <c r="C23" s="4" t="inlineStr">
        <is>
          <t>Vendido</t>
        </is>
      </c>
      <c r="D23" s="4" t="inlineStr">
        <is>
          <t>89</t>
        </is>
      </c>
      <c r="E23" s="5" t="inlineStr">
        <is>
          <t>52.000,00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=HYPERLINK("https://www.leilaoonline.com.br/lote/detalhe/23069", "3576")</f>
      </c>
      <c r="B24" s="4" t="s">
        <f>=HYPERLINK("https://www.leilaoonline.com.br/lote/detalhe/23069", " TRATOR CASE MAXXUM 180 4X4, ANO 2010, FR71877, SÉRIE ZACD63031, UND BARRA")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36.500,00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=HYPERLINK("https://www.leilaoonline.com.br/lote/detalhe/23078", "3578")</f>
      </c>
      <c r="B25" s="4" t="s">
        <f>=HYPERLINK("https://www.leilaoonline.com.br/lote/detalhe/23078", " CARROCERIA BASCULANTE S/FR (ACOPLADO A FR119519), UND BARRA")</f>
      </c>
      <c r="C25" s="4" t="inlineStr">
        <is>
          <t>Vendido</t>
        </is>
      </c>
      <c r="D25" s="4" t="inlineStr">
        <is>
          <t>43</t>
        </is>
      </c>
      <c r="E25" s="5" t="inlineStr">
        <is>
          <t>9.150,00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=HYPERLINK("https://www.leilaoonline.com.br/lote/detalhe/23080", "3579")</f>
      </c>
      <c r="B26" s="4" t="s">
        <f>=HYPERLINK("https://www.leilaoonline.com.br/lote/detalhe/23080", " CARROCERIA COMBOIO COR AZUL , ANO 2008, FR98560, UND BARRA")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2.850,00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=HYPERLINK("https://www.leilaoonline.com.br/lote/detalhe/23074", "3580")</f>
      </c>
      <c r="B27" s="4" t="s">
        <f>=HYPERLINK("https://www.leilaoonline.com.br/lote/detalhe/23074", " TRANSBORDO SERMAG 12 T, ANO 2009, FR55050,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=HYPERLINK("https://www.leilaoonline.com.br/lote/detalhe/23073", "3581")</f>
      </c>
      <c r="B28" s="4" t="s">
        <f>=HYPERLINK("https://www.leilaoonline.com.br/lote/detalhe/23073", " TRANSBORDO COR AZUL SERMAG 12 T, ANO 2009, FR101968, UND BARRA")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=HYPERLINK("https://www.leilaoonline.com.br/lote/detalhe/23071", "3585")</f>
      </c>
      <c r="B29" s="4" t="s">
        <f>=HYPERLINK("https://www.leilaoonline.com.br/lote/detalhe/23071", " TRANSBORDO SANTAL VT 10T, ANO 2009, FR135619, 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=HYPERLINK("https://www.leilaoonline.com.br/lote/detalhe/23075", "3586")</f>
      </c>
      <c r="B30" s="4" t="s">
        <f>=HYPERLINK("https://www.leilaoonline.com.br/lote/detalhe/23075", " TRANSBORDO SERMAG 12 T, ANO 2009, FR47022, UND BARRA")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=HYPERLINK("https://www.leilaoonline.com.br/lote/detalhe/23077", "3587")</f>
      </c>
      <c r="B31" s="4" t="s">
        <f>=HYPERLINK("https://www.leilaoonline.com.br/lote/detalhe/23077", " TRANSBORDO SANTAL 12 T, ANO 2008, FR101951,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=HYPERLINK("https://www.leilaoonline.com.br/lote/detalhe/23076", "3588")</f>
      </c>
      <c r="B32" s="4" t="s">
        <f>=HYPERLINK("https://www.leilaoonline.com.br/lote/detalhe/23076", " TRANSBORDO SMR 10500 10 T, ANO 2008, FR10118,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=HYPERLINK("https://www.leilaoonline.com.br/lote/detalhe/23070", "3589")</f>
      </c>
      <c r="B33" s="4" t="s">
        <f>=HYPERLINK("https://www.leilaoonline.com.br/lote/detalhe/23070", " TRANSBORDO SANTAL 12 T, ANO 2008, FR68017, UND BARRA")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=HYPERLINK("https://www.leilaoonline.com.br/lote/detalhe/23079", "3590")</f>
      </c>
      <c r="B34" s="4" t="s">
        <f>=HYPERLINK("https://www.leilaoonline.com.br/lote/detalhe/23079", " TRANSBORDO SERMAG 12 T, , ANO , FR101966,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=HYPERLINK("https://www.leilaoonline.com.br/lote/detalhe/22748", "3592")</f>
      </c>
      <c r="B35" s="4" t="s">
        <f>=HYPERLINK("https://www.leilaoonline.com.br/lote/detalhe/22748", " TRANSBORDO SANTAL 10 T, ANO 2006, FR101932, UND BARRA")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=HYPERLINK("https://www.leilaoonline.com.br/lote/detalhe/23072", "3593")</f>
      </c>
      <c r="B36" s="4" t="s">
        <f>=HYPERLINK("https://www.leilaoonline.com.br/lote/detalhe/23072", " TRANSBORDO SANTAL 12 T, ANO 2008, FR107697,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=HYPERLINK("https://www.leilaoonline.com.br/lote/detalhe/23061", "3594")</f>
      </c>
      <c r="B37" s="4" t="s">
        <f>=HYPERLINK("https://www.leilaoonline.com.br/lote/detalhe/23061", " TRANSBORDO SANTAL 12 T, ANO 2008, FR107696, UND BARRA")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=HYPERLINK("https://www.leilaoonline.com.br/lote/detalhe/22986", "3603")</f>
      </c>
      <c r="B38" s="4" t="s">
        <f>=HYPERLINK("https://www.leilaoonline.com.br/lote/detalhe/22986", " SUCATA DE TUBO DE FIBRA,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=HYPERLINK("https://www.leilaoonline.com.br/lote/detalhe/23183", "3612")</f>
      </c>
      <c r="B39" s="4" t="s">
        <f>=HYPERLINK("https://www.leilaoonline.com.br/lote/detalhe/23183", "DESTILARIA  VEJA ABAIXO UND BARRA")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=HYPERLINK("https://www.leilaoonline.com.br/lote/detalhe/23035", "4599")</f>
      </c>
      <c r="B40" s="4" t="s">
        <f>=HYPERLINK("https://www.leilaoonline.com.br/lote/detalhe/23035", "TRATOR DE ESTEIRA D6N, CAT, ANO 2008, S/ 74W 01230, FR58510 - BOM RETIRO ")</f>
      </c>
      <c r="C40" s="4" t="inlineStr">
        <is>
          <t>Vendido</t>
        </is>
      </c>
      <c r="D40" s="4" t="inlineStr">
        <is>
          <t>84</t>
        </is>
      </c>
      <c r="E40" s="5" t="inlineStr">
        <is>
          <t>148.000,00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=HYPERLINK("https://www.leilaoonline.com.br/lote/detalhe/23036", "4748")</f>
      </c>
      <c r="B41" s="4" t="s">
        <f>=HYPERLINK("https://www.leilaoonline.com.br/lote/detalhe/23036", "TRATOR VALTRA BH180, ANO 2010, FR305139 - UND PARAÍSO ")</f>
      </c>
      <c r="C41" s="4" t="inlineStr">
        <is>
          <t>Vendido</t>
        </is>
      </c>
      <c r="D41" s="4" t="inlineStr">
        <is>
          <t>94</t>
        </is>
      </c>
      <c r="E41" s="5" t="inlineStr">
        <is>
          <t>58.000,00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=HYPERLINK("https://www.leilaoonline.com.br/lote/detalhe/22749", "4761")</f>
      </c>
      <c r="B42" s="4" t="s">
        <f>=HYPERLINK("https://www.leilaoonline.com.br/lote/detalhe/22749", " FIAT/UNO WAY 1.0, ANO/MOD2015/2016, BRANCO, FLEX, FR11077, PLACA FPC2950, VEJA ESPECIFICAÇÕES, UND PARAÍSO")</f>
      </c>
      <c r="C42" s="4" t="inlineStr">
        <is>
          <t>Vendido</t>
        </is>
      </c>
      <c r="D42" s="4" t="inlineStr">
        <is>
          <t>32</t>
        </is>
      </c>
      <c r="E42" s="5" t="inlineStr">
        <is>
          <t>14.050,00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=HYPERLINK("https://www.leilaoonline.com.br/lote/detalhe/23062", "4763")</f>
      </c>
      <c r="B43" s="4" t="s">
        <f>=HYPERLINK("https://www.leilaoonline.com.br/lote/detalhe/23062", " CAMINHÃO VOLVO/FM12 420 6X4R, ANO 2004, FR19676, PLACA DKA2023, VEJA ESPECIFICAÇÕES, UND PARAÍSO")</f>
      </c>
      <c r="C43" s="4" t="inlineStr">
        <is>
          <t>Vendido</t>
        </is>
      </c>
      <c r="D43" s="4" t="inlineStr">
        <is>
          <t>144</t>
        </is>
      </c>
      <c r="E43" s="5" t="inlineStr">
        <is>
          <t>49.500,00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=HYPERLINK("https://www.leilaoonline.com.br/lote/detalhe/22785", "4773")</f>
      </c>
      <c r="B44" s="4" t="s">
        <f>=HYPERLINK("https://www.leilaoonline.com.br/lote/detalhe/22785", " CAMINHÃO M.BENZ/AXOR 3344K6X4. CANA PICADA, ANO 2006, FR503, PLACA DTP8574, VEJA ESPECIFICAÇÕES,UND PARAÍSO")</f>
      </c>
      <c r="C44" s="4" t="inlineStr">
        <is>
          <t>Vendido</t>
        </is>
      </c>
      <c r="D44" s="4" t="inlineStr">
        <is>
          <t>111</t>
        </is>
      </c>
      <c r="E44" s="5" t="inlineStr">
        <is>
          <t>44.750,00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=HYPERLINK("https://www.leilaoonline.com.br/lote/detalhe/23064", "4800")</f>
      </c>
      <c r="B45" s="4" t="s">
        <f>=HYPERLINK("https://www.leilaoonline.com.br/lote/detalhe/23064", " FIAT/STRADA WORKING, 2015/2016, BRANCA, FLEX, FR19621, PLACA GBY2120,  VEJA ESPECIFICAÇÕES, UND PARAÍSO")</f>
      </c>
      <c r="C45" s="4" t="inlineStr">
        <is>
          <t>Não vendido</t>
        </is>
      </c>
      <c r="D45" s="4" t="inlineStr">
        <is>
          <t>61</t>
        </is>
      </c>
      <c r="E45" s="5" t="inlineStr">
        <is>
          <t>17.650,00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=HYPERLINK("https://www.leilaoonline.com.br/lote/detalhe/23063", "4801")</f>
      </c>
      <c r="B46" s="4" t="s">
        <f>=HYPERLINK("https://www.leilaoonline.com.br/lote/detalhe/23063", " FIAT/UNO WAY 1.0, 2015/2016, BRANCO,FLEX, FR19602, PLACA FGH1680,  VEJA ESPECIFICAÇÕES, UND PARAÍSO")</f>
      </c>
      <c r="C46" s="4" t="inlineStr">
        <is>
          <t>Não vendido</t>
        </is>
      </c>
      <c r="D46" s="4" t="inlineStr">
        <is>
          <t>70</t>
        </is>
      </c>
      <c r="E46" s="5" t="inlineStr">
        <is>
          <t>13.900,00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=HYPERLINK("https://www.leilaoonline.com.br/lote/detalhe/23057", "4804")</f>
      </c>
      <c r="B47" s="4" t="s">
        <f>=HYPERLINK("https://www.leilaoonline.com.br/lote/detalhe/23057", " PONTE ROLANTE (15mts aprox.), S/FR, UND PARAÍSO")</f>
      </c>
      <c r="C47" s="4" t="inlineStr">
        <is>
          <t>Vendido</t>
        </is>
      </c>
      <c r="D47" s="4" t="inlineStr">
        <is>
          <t>26</t>
        </is>
      </c>
      <c r="E47" s="5" t="inlineStr">
        <is>
          <t>7.200,00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=HYPERLINK("https://www.leilaoonline.com.br/lote/detalhe/23059", "4805")</f>
      </c>
      <c r="B48" s="4" t="s">
        <f>=HYPERLINK("https://www.leilaoonline.com.br/lote/detalhe/23059", " 2 ESTEIRAS DE BORRACHA (18 E 14 mts aprox.) PATRIM. 244944/244935, UND PARAÍSO")</f>
      </c>
      <c r="C48" s="4" t="inlineStr">
        <is>
          <t>Não vendido</t>
        </is>
      </c>
      <c r="D48" s="4" t="inlineStr">
        <is>
          <t>62</t>
        </is>
      </c>
      <c r="E48" s="5" t="inlineStr">
        <is>
          <t>11.750,00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=HYPERLINK("https://www.leilaoonline.com.br/lote/detalhe/23058", "4806")</f>
      </c>
      <c r="B49" s="4" t="s">
        <f>=HYPERLINK("https://www.leilaoonline.com.br/lote/detalhe/23058", " ESTEIRA DE BORRACHA (20 mts aprox.), PATRIM. 244933, UND PARAÍSO")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=HYPERLINK("https://www.leilaoonline.com.br/lote/detalhe/22752", "5589")</f>
      </c>
      <c r="B50" s="4" t="s">
        <f>=HYPERLINK("https://www.leilaoonline.com.br/lote/detalhe/22752", " VW/GOL 1.0 GIV, 2012/2013, FR19649, BRANCA, FLEX, PLACA EVQ4202, VEJA ESPECIFICAÇÕES, UND SANTA CANDIDA")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5.100,00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=HYPERLINK("https://www.leilaoonline.com.br/lote/detalhe/22987", "5597")</f>
      </c>
      <c r="B51" s="4" t="s">
        <f>=HYPERLINK("https://www.leilaoonline.com.br/lote/detalhe/22987", " VW/KOMBI, 2012/2013, FR31620/19645, BRANCA, FLEX, PLACA EVQ4124, VEJA ESPECIFICAÇÕES, UND SANTA CANDIDA")</f>
      </c>
      <c r="C51" s="4" t="inlineStr">
        <is>
          <t>Vendido</t>
        </is>
      </c>
      <c r="D51" s="4" t="inlineStr">
        <is>
          <t>23</t>
        </is>
      </c>
      <c r="E51" s="5" t="inlineStr">
        <is>
          <t>9.200,00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=HYPERLINK("https://www.leilaoonline.com.br/lote/detalhe/23060", "5605")</f>
      </c>
      <c r="B52" s="4" t="s">
        <f>=HYPERLINK("https://www.leilaoonline.com.br/lote/detalhe/23060", " VW/GOL 1.0 GIV, 2012/2013, FR19651, BRANCA, FLEX, PLACA EVQ4211, VEJA ESPECIFICAÇÕES,  UND SANTA CANDIDA")</f>
      </c>
      <c r="C52" s="4" t="inlineStr">
        <is>
          <t>Vendido</t>
        </is>
      </c>
      <c r="D52" s="4" t="inlineStr">
        <is>
          <t>27</t>
        </is>
      </c>
      <c r="E52" s="5" t="inlineStr">
        <is>
          <t>7.050,00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=HYPERLINK("https://www.leilaoonline.com.br/lote/detalhe/22988", "5627")</f>
      </c>
      <c r="B53" s="4" t="s">
        <f>=HYPERLINK("https://www.leilaoonline.com.br/lote/detalhe/22988", "VW/KOMBI, 2012/2013, FR31634/19650, BRANCA, FLEX, PLACA EVQ4209, VEJA ESPECIFICAÇÕES, UND SANTA CANDIDA")</f>
      </c>
      <c r="C53" s="4" t="inlineStr">
        <is>
          <t>Vendido</t>
        </is>
      </c>
      <c r="D53" s="4" t="inlineStr">
        <is>
          <t>6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=HYPERLINK("https://www.leilaoonline.com.br/lote/detalhe/22989", "5653")</f>
      </c>
      <c r="B54" s="4" t="s">
        <f>=HYPERLINK("https://www.leilaoonline.com.br/lote/detalhe/22989", "FIAT/STRADA WORKING, 2015/2016, FR11095/19614, BRANCA, FLEX, PLACA FSJ3989, VEJA ESPECIFICAÇÕES, UND SANTA CANDIDA")</f>
      </c>
      <c r="C54" s="4" t="inlineStr">
        <is>
          <t>Vendido</t>
        </is>
      </c>
      <c r="D54" s="4" t="inlineStr">
        <is>
          <t>51</t>
        </is>
      </c>
      <c r="E54" s="5" t="inlineStr">
        <is>
          <t>17.150,00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=HYPERLINK("https://www.leilaoonline.com.br/lote/detalhe/22990", "5668")</f>
      </c>
      <c r="B55" s="4" t="s">
        <f>=HYPERLINK("https://www.leilaoonline.com.br/lote/detalhe/22990", "FIAT/STRADA WORKING, 2015/2016, FR11099/19618, COR BRANCA, FLEX, PLACA FIE3549, VEJA ESPECIFICAÇÕES, UND SANTA CANDIDA")</f>
      </c>
      <c r="C55" s="4" t="inlineStr">
        <is>
          <t>Vendido</t>
        </is>
      </c>
      <c r="D55" s="4" t="inlineStr">
        <is>
          <t>47</t>
        </is>
      </c>
      <c r="E55" s="5" t="inlineStr">
        <is>
          <t>11.100,00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=HYPERLINK("https://www.leilaoonline.com.br/lote/detalhe/23056", "5673")</f>
      </c>
      <c r="B56" s="4" t="s">
        <f>=HYPERLINK("https://www.leilaoonline.com.br/lote/detalhe/23056", " CAMINHÃO VW 31.370 CNM 6X4, 2010, PLACA EDA8193, FR620/19849,  VEJA ESPECIFICAÇÕES, UND SANTA CANDIDA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31.000,00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=HYPERLINK("https://www.leilaoonline.com.br/lote/detalhe/23054", "5676")</f>
      </c>
      <c r="B57" s="4" t="s">
        <f>=HYPERLINK("https://www.leilaoonline.com.br/lote/detalhe/23054", "SUCATA DIVERSAS, S/FR")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=HYPERLINK("https://www.leilaoonline.com.br/lote/detalhe/23053", "5677")</f>
      </c>
      <c r="B58" s="4" t="s">
        <f>=HYPERLINK("https://www.leilaoonline.com.br/lote/detalhe/23053", "SUCATA DE EQUIPAMENTOS DIVERSOS, S/FR")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=HYPERLINK("https://www.leilaoonline.com.br/lote/detalhe/22750", "5680")</f>
      </c>
      <c r="B59" s="4" t="s">
        <f>=HYPERLINK("https://www.leilaoonline.com.br/lote/detalhe/22750", " VW/GOL 1.0 GIV, ANO/MOD 2012/2013, FR31637, COR BRANCA, FLEX, PLACA EVQ4214, VEJA ESPECIFICAÇÕES, UND SANTA CANDIDA")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=HYPERLINK("https://www.leilaoonline.com.br/lote/detalhe/22991", "5682")</f>
      </c>
      <c r="B60" s="4" t="s">
        <f>=HYPERLINK("https://www.leilaoonline.com.br/lote/detalhe/22991", "SUCATA DIVERSAS: AR CONDICIONADOS, CANCELA, MANGUEIRAS ELETRÔNICO..., S/FR, UND SANTA CANDIDA")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=HYPERLINK("https://www.leilaoonline.com.br/lote/detalhe/22524", "8000")</f>
      </c>
      <c r="B61" s="4" t="s">
        <f>=HYPERLINK("https://www.leilaoonline.com.br/lote/detalhe/22524", "2 TRANSFORMADORES  750KVA ANO 1978 - 3 FASES - SUPERKAVEÁ - SÉRIE 787672 / 787673 - RAÍZEN RIBEIRÃO PRETO")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=HYPERLINK("https://www.leilaoonline.com.br/lote/detalhe/23051", "11669")</f>
      </c>
      <c r="B62" s="4" t="s">
        <f>=HYPERLINK("https://www.leilaoonline.com.br/lote/detalhe/23051", " SUCATA VW/ SAVEIRO CLI, ANO 1997, FR360049, COR BRANCA - (FINAL DE VIDA ÚTIL - sem direito a documento) UND SERRA")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=HYPERLINK("https://www.leilaoonline.com.br/lote/detalhe/23052", "11670")</f>
      </c>
      <c r="B63" s="4" t="s">
        <f>=HYPERLINK("https://www.leilaoonline.com.br/lote/detalhe/23052", " SUCATA VW/ SAVEIRO CL , ANO 1994, FR360073, (FINAL DE VIDA ÚTIL - sem direito a documento) UND SERRA")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=HYPERLINK("https://www.leilaoonline.com.br/lote/detalhe/23047", "11680")</f>
      </c>
      <c r="B64" s="4" t="s">
        <f>=HYPERLINK("https://www.leilaoonline.com.br/lote/detalhe/23047", " SUCATA GM /CHEVROLET, COM MUNCK, ANO 1989, FR360355, ( FINAL DE VIDA ÚTIL - sem direito a documento) UND SERRA")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=HYPERLINK("https://www.leilaoonline.com.br/lote/detalhe/23046", "11681")</f>
      </c>
      <c r="B65" s="4" t="s">
        <f>=HYPERLINK("https://www.leilaoonline.com.br/lote/detalhe/23046", " SUCATA CAMINHÃO GM/ CHEVROLET D60. ANO 1989, FR360349, ( FINAL DE VIDA ÚTIL - sem direito a documento) UND SERRA")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=HYPERLINK("https://www.leilaoonline.com.br/lote/detalhe/23050", "11682")</f>
      </c>
      <c r="B66" s="4" t="s">
        <f>=HYPERLINK("https://www.leilaoonline.com.br/lote/detalhe/23050", " SUCATA GM/CHEVROLET GM 14000 CUSTOM, 1994, ( FINAL DE VIDA ÚTIL - sem direito a documento), FR360436, UND SERRA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=HYPERLINK("https://www.leilaoonline.com.br/lote/detalhe/23049", "11683")</f>
      </c>
      <c r="B67" s="4" t="s">
        <f>=HYPERLINK("https://www.leilaoonline.com.br/lote/detalhe/23049", " SUCATA GM/ CHEVROLET 22000, ANO 198, FR360412, ( FINAL DE VIDA ÚTIL - sem direito a documento) UND SERRA")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1.150,00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=HYPERLINK("https://www.leilaoonline.com.br/lote/detalhe/23045", "11684")</f>
      </c>
      <c r="B68" s="4" t="s">
        <f>=HYPERLINK("https://www.leilaoonline.com.br/lote/detalhe/23045", " TRANSBORDO SANTAL 8 T, ANO 2000, FR361087, UND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=HYPERLINK("https://www.leilaoonline.com.br/lote/detalhe/23048", "11685")</f>
      </c>
      <c r="B69" s="4" t="s">
        <f>=HYPERLINK("https://www.leilaoonline.com.br/lote/detalhe/23048", " TRANSBORDO SANTAL 8 T, ANO 2000, FR361085, UND SERRA")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=HYPERLINK("https://www.leilaoonline.com.br/lote/detalhe/23043", "13043")</f>
      </c>
      <c r="B70" s="4" t="s">
        <f>=HYPERLINK("https://www.leilaoonline.com.br/lote/detalhe/23043", " CASE MAXXUM 180 4X4, ANO 2010, FR49543, SÉRIE  ZACD63517, UND ZANIN ")</f>
      </c>
      <c r="C70" s="4" t="inlineStr">
        <is>
          <t>Não vendido</t>
        </is>
      </c>
      <c r="D70" s="4" t="inlineStr">
        <is>
          <t>36</t>
        </is>
      </c>
      <c r="E70" s="5" t="inlineStr">
        <is>
          <t>28.250,00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=HYPERLINK("https://www.leilaoonline.com.br/lote/detalhe/23038", "13050")</f>
      </c>
      <c r="B71" s="4" t="s">
        <f>=HYPERLINK("https://www.leilaoonline.com.br/lote/detalhe/23038", " M.BENZ ONIBUS OF1318, ANO 1993, PLACA BWP3204, FR119009, UND ZANIN")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=HYPERLINK("https://www.leilaoonline.com.br/lote/detalhe/23037", "16242")</f>
      </c>
      <c r="B72" s="4" t="s">
        <f>=HYPERLINK("https://www.leilaoonline.com.br/lote/detalhe/23037", " REBOQUE RANDON RQ CA  8,00 M, 2000/2001 , FR173861, PLACA BNB9800, UND SANTA HELENA")</f>
      </c>
      <c r="C72" s="4" t="inlineStr">
        <is>
          <t>Vendido</t>
        </is>
      </c>
      <c r="D72" s="4" t="inlineStr">
        <is>
          <t>8</t>
        </is>
      </c>
      <c r="E72" s="5" t="inlineStr">
        <is>
          <t>6.750,00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=HYPERLINK("https://www.leilaoonline.com.br/lote/detalhe/23041", "20018")</f>
      </c>
      <c r="B73" s="4" t="s">
        <f>=HYPERLINK("https://www.leilaoonline.com.br/lote/detalhe/23041", "TANQUE DE AÇO VERTICAL, CAP. 20.000 L, APROX. 2,00 X 6,00 M, AP. 4 TON. S/F , UND COSTA PINTO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=HYPERLINK("https://www.leilaoonline.com.br/lote/detalhe/23042", "20019")</f>
      </c>
      <c r="B74" s="4" t="s">
        <f>=HYPERLINK("https://www.leilaoonline.com.br/lote/detalhe/23042", "TANQUE DE AÇO VERTICAL, CAP. 8.000L , S/F , UND COSTA PINTO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=HYPERLINK("https://www.leilaoonline.com.br/lote/detalhe/22747", "20031")</f>
      </c>
      <c r="B75" s="4" t="s">
        <f>=HYPERLINK("https://www.leilaoonline.com.br/lote/detalhe/22747", "GRADE BALDAN MODELO NVCR NIVELADOR, ANO 2002, FR 57314, UND COSTA PINTO ")</f>
      </c>
      <c r="C75" s="4" t="inlineStr">
        <is>
          <t>Vendido</t>
        </is>
      </c>
      <c r="D75" s="4" t="inlineStr">
        <is>
          <t>34</t>
        </is>
      </c>
      <c r="E75" s="5" t="inlineStr">
        <is>
          <t>9.750,00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=HYPERLINK("https://www.leilaoonline.com.br/lote/detalhe/23039", "20040")</f>
      </c>
      <c r="B76" s="4" t="s">
        <f>=HYPERLINK("https://www.leilaoonline.com.br/lote/detalhe/23039", " R/RANDONSP RQ CA  CANAV 16T 4E GD BALANCIN, ANO 2012, PLACA FDA 2492, FR22593, UND COSTA PINTO")</f>
      </c>
      <c r="C76" s="4" t="inlineStr">
        <is>
          <t>Não vendido</t>
        </is>
      </c>
      <c r="D76" s="4" t="inlineStr">
        <is>
          <t>31</t>
        </is>
      </c>
      <c r="E76" s="5" t="inlineStr">
        <is>
          <t>31.000,00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=HYPERLINK("https://www.leilaoonline.com.br/lote/detalhe/22992", "20043")</f>
      </c>
      <c r="B77" s="4" t="s">
        <f>=HYPERLINK("https://www.leilaoonline.com.br/lote/detalhe/22992", " SR/USICAMP SRCP E2 10000 S. REBOQUE CANA PICADA 12,50 X 4,30, ANO 2008, PLACA EDH7841, FR56341, UND COSTA PINTO")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=HYPERLINK("https://www.leilaoonline.com.br/lote/detalhe/23003", "20045")</f>
      </c>
      <c r="B78" s="4" t="s">
        <f>=HYPERLINK("https://www.leilaoonline.com.br/lote/detalhe/23003", "MMC/L200 SPORT 4X4 GLS, 2004/2005, DIESEL, FR112105, PLACA DEW 0231, UND COSTA PINTO")</f>
      </c>
      <c r="C78" s="4" t="inlineStr">
        <is>
          <t>Vendido</t>
        </is>
      </c>
      <c r="D78" s="4" t="inlineStr">
        <is>
          <t>14</t>
        </is>
      </c>
      <c r="E78" s="5" t="inlineStr">
        <is>
          <t>28.000,00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=HYPERLINK("https://www.leilaoonline.com.br/lote/detalhe/22996", "20049")</f>
      </c>
      <c r="B79" s="4" t="s">
        <f>=HYPERLINK("https://www.leilaoonline.com.br/lote/detalhe/22996", "REBOQUE, ANO 2012 , PLACA FDA2486, FR22588, UND COSTA PINTO")</f>
      </c>
      <c r="C79" s="4" t="inlineStr">
        <is>
          <t>Não vendido</t>
        </is>
      </c>
      <c r="D79" s="4" t="inlineStr">
        <is>
          <t>30</t>
        </is>
      </c>
      <c r="E79" s="5" t="inlineStr">
        <is>
          <t>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=HYPERLINK("https://www.leilaoonline.com.br/lote/detalhe/22997", "20052")</f>
      </c>
      <c r="B80" s="4" t="s">
        <f>=HYPERLINK("https://www.leilaoonline.com.br/lote/detalhe/22997", "REB/RODOVIARIA RQ CI PR 7,60M CANA INTEIRA, ANO 1992, PLACA BIJ2811, FR139627, UND COSTA PINTO")</f>
      </c>
      <c r="C80" s="4" t="inlineStr">
        <is>
          <t>Vendido</t>
        </is>
      </c>
      <c r="D80" s="4" t="inlineStr">
        <is>
          <t>3</t>
        </is>
      </c>
      <c r="E80" s="5" t="inlineStr">
        <is>
          <t>6.250,00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=HYPERLINK("https://www.leilaoonline.com.br/lote/detalhe/22998", "20053")</f>
      </c>
      <c r="B81" s="4" t="s">
        <f>=HYPERLINK("https://www.leilaoonline.com.br/lote/detalhe/22998", "R/SERGOMEL RSCPI 4E, ANO 2014 , PLACA FQR6340, FR17237, UND COSTA PINTO")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=HYPERLINK("https://www.leilaoonline.com.br/lote/detalhe/23031", "20054")</f>
      </c>
      <c r="B82" s="4" t="s">
        <f>=HYPERLINK("https://www.leilaoonline.com.br/lote/detalhe/23031", " R/RANDONSP RQ CA 4 EIXO 12,50 M, ANO 2010, PLACA EDO 7834, FR139932, UND COSTA PINTO")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17.500,00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=HYPERLINK("https://www.leilaoonline.com.br/lote/detalhe/22999", "20055")</f>
      </c>
      <c r="B83" s="4" t="s">
        <f>=HYPERLINK("https://www.leilaoonline.com.br/lote/detalhe/22999", "R/RANDONSP RQ CA, ANO 2013/2014 , PLACA FMH5714, FR22597, UND COSTA PINTO")</f>
      </c>
      <c r="C83" s="4" t="inlineStr">
        <is>
          <t>Não vendido</t>
        </is>
      </c>
      <c r="D83" s="4" t="inlineStr">
        <is>
          <t>16</t>
        </is>
      </c>
      <c r="E83" s="5" t="inlineStr">
        <is>
          <t>39.500,00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=HYPERLINK("https://www.leilaoonline.com.br/lote/detalhe/23032", "20058")</f>
      </c>
      <c r="B84" s="4" t="s">
        <f>=HYPERLINK("https://www.leilaoonline.com.br/lote/detalhe/23032", " SR/USICAMP SRCP E2 10000 SEMI-REBOQUE 12,50M CANA INTEIRA, ANO 2009, PLACA DXP 4671, FR36180, UND COSTA PINTO")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20.000,00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=HYPERLINK("https://www.leilaoonline.com.br/lote/detalhe/23033", "20061")</f>
      </c>
      <c r="B85" s="4" t="s">
        <f>=HYPERLINK("https://www.leilaoonline.com.br/lote/detalhe/23033", " SR/RODOFORTSA SRC 2E SEMI-REBOQUE 12,50M CANA INTEIRA, ANO 2008, PLACA DXP 4627, FR56301, UND COSTA PINTO")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=HYPERLINK("https://www.leilaoonline.com.br/lote/detalhe/23000", "20071")</f>
      </c>
      <c r="B86" s="4" t="s">
        <f>=HYPERLINK("https://www.leilaoonline.com.br/lote/detalhe/23000", " R/RANDONSP RQ CA REBOQUE, ANO2012 , PLACA EZW3423, FR139446, UND COSTA PINTO")</f>
      </c>
      <c r="C86" s="4" t="inlineStr">
        <is>
          <t>Não vendido</t>
        </is>
      </c>
      <c r="D86" s="4" t="inlineStr">
        <is>
          <t>43</t>
        </is>
      </c>
      <c r="E86" s="5" t="inlineStr">
        <is>
          <t>30.000,00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=HYPERLINK("https://www.leilaoonline.com.br/lote/detalhe/23002", "20085")</f>
      </c>
      <c r="B87" s="4" t="s">
        <f>=HYPERLINK("https://www.leilaoonline.com.br/lote/detalhe/23002", "R/RANDONSP RQ CA REBOQUE CANA PICADA, ANO 2012, PLACA EZW3583, FR139445, UND COSTA PINTO")</f>
      </c>
      <c r="C87" s="4" t="inlineStr">
        <is>
          <t>Não vendido</t>
        </is>
      </c>
      <c r="D87" s="4" t="inlineStr">
        <is>
          <t>31</t>
        </is>
      </c>
      <c r="E87" s="5" t="inlineStr">
        <is>
          <t>33.500,00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=HYPERLINK("https://www.leilaoonline.com.br/lote/detalhe/22504", "20087")</f>
      </c>
      <c r="B88" s="4" t="s">
        <f>=HYPERLINK("https://www.leilaoonline.com.br/lote/detalhe/22504", "SR/RANDON SRCA CA SEMI-REBOQUE 12,50M C. INTEIRA, ANO 2008, FR139659, UND COSTA PINTO")</f>
      </c>
      <c r="C88" s="4" t="inlineStr">
        <is>
          <t>Vendido</t>
        </is>
      </c>
      <c r="D88" s="4" t="inlineStr">
        <is>
          <t>23</t>
        </is>
      </c>
      <c r="E88" s="5" t="inlineStr">
        <is>
          <t>31.500,00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=HYPERLINK("https://www.leilaoonline.com.br/lote/detalhe/22502", "20088")</f>
      </c>
      <c r="B89" s="4" t="s">
        <f>=HYPERLINK("https://www.leilaoonline.com.br/lote/detalhe/22502", " REBOQUE R RANDONSP RQ CA  4E 12,5M, C.PICADA, ANO 2012, FR22589, UND COSTA PINTO 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=HYPERLINK("https://www.leilaoonline.com.br/lote/detalhe/22516", "20089")</f>
      </c>
      <c r="B90" s="4" t="s">
        <f>=HYPERLINK("https://www.leilaoonline.com.br/lote/detalhe/22516", " SEMI-REBOQUE SR/USICAMP SRCP E2 10000 12,50M C. PICADA, ANO 2008, FR56333, UND COSTA PINTO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=HYPERLINK("https://www.leilaoonline.com.br/lote/detalhe/22505", "20090")</f>
      </c>
      <c r="B91" s="4" t="s">
        <f>=HYPERLINK("https://www.leilaoonline.com.br/lote/detalhe/22505", " REBOQUE R/RANDON RQ CA C. PICADA, ANO 2010/2011, FR36282, UND COSTA PINTO 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27.500,00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=HYPERLINK("https://www.leilaoonline.com.br/lote/detalhe/22519", "20091")</f>
      </c>
      <c r="B92" s="4" t="s">
        <f>=HYPERLINK("https://www.leilaoonline.com.br/lote/detalhe/22519", " REBOQUE R/RANDONSP RQ CA, C. PICADA, ANO 2012, FR139439, UND COSTA PINTO 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29.500,00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=HYPERLINK("https://www.leilaoonline.com.br/lote/detalhe/22503", "20092")</f>
      </c>
      <c r="B93" s="4" t="s">
        <f>=HYPERLINK("https://www.leilaoonline.com.br/lote/detalhe/22503", " SEMI-REBOQUE SR/USICAMP SRCP E2 1000 12,50M C. INTEIRA, ANO 2009, FR36237, UND COSTA PINTO 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19.500,00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=HYPERLINK("https://www.leilaoonline.com.br/lote/detalhe/22520", "20093")</f>
      </c>
      <c r="B94" s="4" t="s">
        <f>=HYPERLINK("https://www.leilaoonline.com.br/lote/detalhe/22520", " SEMI-REBOQUE SR/RODOFORT SRC 2E 12,50M, C. INTEIRA, ANO 2008, FR56307, UND COSTA PINTO ")</f>
      </c>
      <c r="C94" s="4" t="inlineStr">
        <is>
          <t>Não vendido</t>
        </is>
      </c>
      <c r="D94" s="4" t="inlineStr">
        <is>
          <t>9</t>
        </is>
      </c>
      <c r="E94" s="5" t="inlineStr">
        <is>
          <t>19.500,00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=HYPERLINK("https://www.leilaoonline.com.br/lote/detalhe/22509", "20094")</f>
      </c>
      <c r="B95" s="4" t="s">
        <f>=HYPERLINK("https://www.leilaoonline.com.br/lote/detalhe/22509", " SEMI-REBOQUE SR/USICAMP SRCP E2 1000 12,50M C. INTEIRA, ANO 2008, FR139634, UND COSTA PINTO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20.500,00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=HYPERLINK("https://www.leilaoonline.com.br/lote/detalhe/22513", "20095")</f>
      </c>
      <c r="B96" s="4" t="s">
        <f>=HYPERLINK("https://www.leilaoonline.com.br/lote/detalhe/22513", " REBOQUE R/RANDON RQ CA 4E CP COM RALA, ANO 2010, FR56819, UND COSTA PINTO")</f>
      </c>
      <c r="C96" s="4" t="inlineStr">
        <is>
          <t>Vendido</t>
        </is>
      </c>
      <c r="D96" s="4" t="inlineStr">
        <is>
          <t>23</t>
        </is>
      </c>
      <c r="E96" s="5" t="inlineStr">
        <is>
          <t>31.500,00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=HYPERLINK("https://www.leilaoonline.com.br/lote/detalhe/22506", "20096")</f>
      </c>
      <c r="B97" s="4" t="s">
        <f>=HYPERLINK("https://www.leilaoonline.com.br/lote/detalhe/22506", " REBOQUE  R/RANDON RQ CA 4E 12,5M, ANO 2010/2011, FR56839, UND COSTA PINTO")</f>
      </c>
      <c r="C97" s="4" t="inlineStr">
        <is>
          <t>Vendido</t>
        </is>
      </c>
      <c r="D97" s="4" t="inlineStr">
        <is>
          <t>28</t>
        </is>
      </c>
      <c r="E97" s="5" t="inlineStr">
        <is>
          <t>34.000,00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=HYPERLINK("https://www.leilaoonline.com.br/lote/detalhe/22521", "20097")</f>
      </c>
      <c r="B98" s="4" t="s">
        <f>=HYPERLINK("https://www.leilaoonline.com.br/lote/detalhe/22521", " SEMI-REBOQUE SR/USICAMP SRCP E2 1000 12,50M C. INTEIRA, ANO 2009, FR36196, UND COSTA PINTO ")</f>
      </c>
      <c r="C98" s="4" t="inlineStr">
        <is>
          <t>Vendido</t>
        </is>
      </c>
      <c r="D98" s="4" t="inlineStr">
        <is>
          <t>15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=HYPERLINK("https://www.leilaoonline.com.br/lote/detalhe/22508", "20098")</f>
      </c>
      <c r="B99" s="4" t="s">
        <f>=HYPERLINK("https://www.leilaoonline.com.br/lote/detalhe/22508", " SEMI-REBOQUE SR/USICAMP SRCP E2 1000 12,50M C. INTEIRA, ANO 2008, FR56323, UND COSTA PINTO ")</f>
      </c>
      <c r="C99" s="4" t="inlineStr">
        <is>
          <t>Vendido</t>
        </is>
      </c>
      <c r="D99" s="4" t="inlineStr">
        <is>
          <t>12</t>
        </is>
      </c>
      <c r="E99" s="5" t="inlineStr">
        <is>
          <t>23.500,00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=HYPERLINK("https://www.leilaoonline.com.br/lote/detalhe/22518", "20099")</f>
      </c>
      <c r="B100" s="4" t="s">
        <f>=HYPERLINK("https://www.leilaoonline.com.br/lote/detalhe/22518", " REBOQUE R/RANDON RQ CA, C. PICADA, ANO 2010/2011, FR36278, UND COSTA PINTO")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27.000,00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=HYPERLINK("https://www.leilaoonline.com.br/lote/detalhe/22511", "20100")</f>
      </c>
      <c r="B101" s="4" t="s">
        <f>=HYPERLINK("https://www.leilaoonline.com.br/lote/detalhe/22511", " SEMI-REBOQUE SR/RODOFORTSA SRC 2E 12,50M, C. INTEIRA, ANO 2008, FR56310, UND COSTA PINTO")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20.500,00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=HYPERLINK("https://www.leilaoonline.com.br/lote/detalhe/22514", "20101")</f>
      </c>
      <c r="B102" s="4" t="s">
        <f>=HYPERLINK("https://www.leilaoonline.com.br/lote/detalhe/22514", " SEMI-REBOQUE SR/RODOFORTSA SRC 2E, C. PICADA, ANO 2008, FR56288, UND COSTA PINTO ")</f>
      </c>
      <c r="C102" s="4" t="inlineStr">
        <is>
          <t>Vendido</t>
        </is>
      </c>
      <c r="D102" s="4" t="inlineStr">
        <is>
          <t>6</t>
        </is>
      </c>
      <c r="E102" s="5" t="inlineStr">
        <is>
          <t>21.000,00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=HYPERLINK("https://www.leilaoonline.com.br/lote/detalhe/22507", "20102")</f>
      </c>
      <c r="B103" s="4" t="s">
        <f>=HYPERLINK("https://www.leilaoonline.com.br/lote/detalhe/22507", " SEMI-REBOQUE SR/RANDONSP SRCA CA, C. PICADA, ANO 2014, FR56384, UND COSTA PINTO ")</f>
      </c>
      <c r="C103" s="4" t="inlineStr">
        <is>
          <t>Não vendido</t>
        </is>
      </c>
      <c r="D103" s="4" t="inlineStr">
        <is>
          <t>37</t>
        </is>
      </c>
      <c r="E103" s="5" t="inlineStr">
        <is>
          <t>40.500,00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=HYPERLINK("https://www.leilaoonline.com.br/lote/detalhe/22517", "20103")</f>
      </c>
      <c r="B104" s="4" t="s">
        <f>=HYPERLINK("https://www.leilaoonline.com.br/lote/detalhe/22517", " REBOQUE R/RANDONSP RQ CA, C. PICADA, ANO 2012, FR139441, UND COSTA PINTO ")</f>
      </c>
      <c r="C104" s="4" t="inlineStr">
        <is>
          <t>Não vendido</t>
        </is>
      </c>
      <c r="D104" s="4" t="inlineStr">
        <is>
          <t>20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=HYPERLINK("https://www.leilaoonline.com.br/lote/detalhe/22510", "20104")</f>
      </c>
      <c r="B105" s="4" t="s">
        <f>=HYPERLINK("https://www.leilaoonline.com.br/lote/detalhe/22510", " SEMI-REBOQUE SR/USICAMP SRCP E2 10000 12,50M, C. INTEIRA, ANO 2008, FR56324, UND COSTA PINTO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=HYPERLINK("https://www.leilaoonline.com.br/lote/detalhe/22515", "20106")</f>
      </c>
      <c r="B106" s="4" t="s">
        <f>=HYPERLINK("https://www.leilaoonline.com.br/lote/detalhe/22515", " SEMI-REBOQUE SR/USICAMP SRCP E2 10000 12,50M, C. INTEIRA, ANO 2009, FR36193, UND COSTA PINTO")</f>
      </c>
      <c r="C106" s="4" t="inlineStr">
        <is>
          <t>Vendido</t>
        </is>
      </c>
      <c r="D106" s="4" t="inlineStr">
        <is>
          <t>14</t>
        </is>
      </c>
      <c r="E106" s="5" t="inlineStr">
        <is>
          <t>24.500,00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=HYPERLINK("https://www.leilaoonline.com.br/lote/detalhe/22522", "20107")</f>
      </c>
      <c r="B107" s="4" t="s">
        <f>=HYPERLINK("https://www.leilaoonline.com.br/lote/detalhe/22522", " REBOQUE R/RANDONSP RQ CA, C. PICADA, ANO 2010/2011, FR66175, UND COSTA PINTO 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30.000,00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=HYPERLINK("https://www.leilaoonline.com.br/lote/detalhe/22512", "20108")</f>
      </c>
      <c r="B108" s="4" t="s">
        <f>=HYPERLINK("https://www.leilaoonline.com.br/lote/detalhe/22512", " REBOQUE R/RANDONSP RQ CA, C. PICADA , ANO 2010/2011, FR66180, RECUP-CSV, UND COSTA PINTO 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29.500,00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=HYPERLINK("https://www.leilaoonline.com.br/lote/detalhe/22523", "20109")</f>
      </c>
      <c r="B109" s="4" t="s">
        <f>=HYPERLINK("https://www.leilaoonline.com.br/lote/detalhe/22523", "EQUIPAMENTO TANQUE INDUSTRIAL, PATRIM. 176539, UND COSTA PINTO")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=HYPERLINK("https://www.leilaoonline.com.br/lote/detalhe/23004", "20110")</f>
      </c>
      <c r="B110" s="4" t="s">
        <f>=HYPERLINK("https://www.leilaoonline.com.br/lote/detalhe/23004", "2 TANQUES, PATRIM.175114/153280, UND COSTA PINTO")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=HYPERLINK("https://www.leilaoonline.com.br/lote/detalhe/23006", "21088")</f>
      </c>
      <c r="B111" s="4" t="s">
        <f>=HYPERLINK("https://www.leilaoonline.com.br/lote/detalhe/23006", "SUCATA DE CAMARA FRIA, S/FR, UND RAFARD")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=HYPERLINK("https://www.leilaoonline.com.br/lote/detalhe/23030", "22046")</f>
      </c>
      <c r="B112" s="4" t="s">
        <f>=HYPERLINK("https://www.leilaoonline.com.br/lote/detalhe/23030", " REBOQUE RANDON  RQ CA 8,00 M, 20002001, FR173864, PLACA BNB9803, UND SANTA HELENA")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=HYPERLINK("https://www.leilaoonline.com.br/lote/detalhe/23028", "22047")</f>
      </c>
      <c r="B113" s="4" t="s">
        <f>=HYPERLINK("https://www.leilaoonline.com.br/lote/detalhe/23028", " TRANSBORDO ANTONIOSI ATA 12000 12T, ANO 2012, FR22740, UND SANTA HELENA")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=HYPERLINK("https://www.leilaoonline.com.br/lote/detalhe/23029", "22048")</f>
      </c>
      <c r="B114" s="4" t="s">
        <f>=HYPERLINK("https://www.leilaoonline.com.br/lote/detalhe/23029", " TRANSBORDO ATA 12000 12T, ANO 2010, FR139244, UND SANTA HELENA")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=HYPERLINK("https://www.leilaoonline.com.br/lote/detalhe/23023", "22049")</f>
      </c>
      <c r="B115" s="4" t="s">
        <f>=HYPERLINK("https://www.leilaoonline.com.br/lote/detalhe/23023", " TRANSBORDO SANTAL 8 T, ANO 2009, FR22724, UND SANTA HELENA")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=HYPERLINK("https://www.leilaoonline.com.br/lote/detalhe/23021", "22050")</f>
      </c>
      <c r="B116" s="4" t="s">
        <f>=HYPERLINK("https://www.leilaoonline.com.br/lote/detalhe/23021", " TRANSBORDO ATA 12000 12T, ANO 2010, FR22734, UND SANTA HELENA")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=HYPERLINK("https://www.leilaoonline.com.br/lote/detalhe/23022", "22051")</f>
      </c>
      <c r="B117" s="4" t="s">
        <f>=HYPERLINK("https://www.leilaoonline.com.br/lote/detalhe/23022", " TRANSBORDO SERMAG  12 T, ANO 2009, FR55047, UND SANTA HELENA")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=HYPERLINK("https://www.leilaoonline.com.br/lote/detalhe/23026", "24063")</f>
      </c>
      <c r="B118" s="4" t="s">
        <f>=HYPERLINK("https://www.leilaoonline.com.br/lote/detalhe/23026", "TRATOR CASE MX270, ANO 2006, FR50931 - UND BOM RETIRO ")</f>
      </c>
      <c r="C118" s="4" t="inlineStr">
        <is>
          <t>Não vendido</t>
        </is>
      </c>
      <c r="D118" s="4" t="inlineStr">
        <is>
          <t>83</t>
        </is>
      </c>
      <c r="E118" s="5" t="inlineStr">
        <is>
          <t>29.250,00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=HYPERLINK("https://www.leilaoonline.com.br/lote/detalhe/23008", "24066")</f>
      </c>
      <c r="B119" s="4" t="s">
        <f>=HYPERLINK("https://www.leilaoonline.com.br/lote/detalhe/23008", "HIDRO ROLL, APROX. 4,5 ALTURA, ANO 2010  FR 23806, UND. BOM RETIRO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=HYPERLINK("https://www.leilaoonline.com.br/lote/detalhe/23025", "24066")</f>
      </c>
      <c r="B120" s="4" t="s">
        <f>=HYPERLINK("https://www.leilaoonline.com.br/lote/detalhe/23025", " HIDROROL METALMAG (ROLÃO), FR23803, UND BOM RETIRO")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=HYPERLINK("https://www.leilaoonline.com.br/lote/detalhe/23024", "24091")</f>
      </c>
      <c r="B121" s="4" t="s">
        <f>=HYPERLINK("https://www.leilaoonline.com.br/lote/detalhe/23024", " CARRETA TORTA DE FILTRO, FR67033, UND BOM RETIRO")</f>
      </c>
      <c r="C121" s="4" t="inlineStr">
        <is>
          <t>Não vendido</t>
        </is>
      </c>
      <c r="D121" s="4" t="inlineStr">
        <is>
          <t>6</t>
        </is>
      </c>
      <c r="E121" s="5" t="inlineStr">
        <is>
          <t>2.200,00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2026-06-20T04:58:37.00Z</dcterms:created>
  <dc:creator>Tellks Tecnologia</dc:creator>
  <cp:revision>0</cp:revision>
</cp:coreProperties>
</file>