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• TRATORES • 30 CAMINHÕES M.BENZ • SCANIA • COROLLA 2012 • S10 D 2009 • ONIBUS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26/10/2016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=HYPERLINK("https://www.leilaoonline.com.br/lote/detalhe/3944", "047")</f>
      </c>
      <c r="B11" s="4" t="s">
        <f>=HYPERLINK("https://www.leilaoonline.com.br/lote/detalhe/3944", "CARRETINHA SERV. DIVERSOS  COR CINZA, S/FR, UND. DOIS CÓRREGOS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=HYPERLINK("https://www.leilaoonline.com.br/lote/detalhe/3830", "048")</f>
      </c>
      <c r="B12" s="4" t="s">
        <f>=HYPERLINK("https://www.leilaoonline.com.br/lote/detalhe/3830", " SUPER CULTIV. ADUBADE DMB, ANO 2010, PATRI.  89686, FR107801, UND DOIS CÓRREGOS")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=HYPERLINK("https://www.leilaoonline.com.br/lote/detalhe/3832", "049")</f>
      </c>
      <c r="B13" s="4" t="s">
        <f>=HYPERLINK("https://www.leilaoonline.com.br/lote/detalhe/3832", " MOTO BOMBA MWM D229/6, FR107305,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=HYPERLINK("https://www.leilaoonline.com.br/lote/detalhe/3835", "050")</f>
      </c>
      <c r="B14" s="4" t="s">
        <f>=HYPERLINK("https://www.leilaoonline.com.br/lote/detalhe/3835", " HIDRO HOLL, FR102425, UND DOIS CÓRREGOS")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=HYPERLINK("https://www.leilaoonline.com.br/lote/detalhe/3979", "051")</f>
      </c>
      <c r="B15" s="4" t="s">
        <f>=HYPERLINK("https://www.leilaoonline.com.br/lote/detalhe/3979", " APLICADOR  HERBICIDA COSTAL ANO 1984, FR103834 - UND DOIS CÓRREGOS")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=HYPERLINK("https://www.leilaoonline.com.br/lote/detalhe/3980", "052")</f>
      </c>
      <c r="B16" s="4" t="s">
        <f>=HYPERLINK("https://www.leilaoonline.com.br/lote/detalhe/3980", " DOLLY FACCHINI, ANO 1995, COM PNEUS, FR121910, SEM DOCUMENTO - UND DOIS CÓRREGOS")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=HYPERLINK("https://www.leilaoonline.com.br/lote/detalhe/4025", "053")</f>
      </c>
      <c r="B17" s="4" t="s">
        <f>=HYPERLINK("https://www.leilaoonline.com.br/lote/detalhe/4025", "VENTILADOR,BEBEDOURO,BANCOS E OUTROS, S/FR, UND DOIS CÓRREGOS")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=HYPERLINK("https://www.leilaoonline.com.br/lote/detalhe/3834", "501")</f>
      </c>
      <c r="B18" s="4" t="s">
        <f>=HYPERLINK("https://www.leilaoonline.com.br/lote/detalhe/3834", " 2 TRANSFORMADORES, MOTORES E VARIADORES, S/FR, UND IPAUSSÚ")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=HYPERLINK("https://www.leilaoonline.com.br/lote/detalhe/3836", "502")</f>
      </c>
      <c r="B19" s="4" t="s">
        <f>=HYPERLINK("https://www.leilaoonline.com.br/lote/detalhe/3836", " 2 CENTRIFUGAS KONT 6 E 3 TANQUES DE AÇO DE APROX. 10 MIL LITROS,S/FR, UND IPAUSSÚ")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=HYPERLINK("https://www.leilaoonline.com.br/lote/detalhe/3837", "503")</f>
      </c>
      <c r="B20" s="4" t="s">
        <f>=HYPERLINK("https://www.leilaoonline.com.br/lote/detalhe/3837", " PHMÊTRO DIGMED, CONDUTIVIMETRO, CHAPA AQUECED APROX. 20 EQUIPAMENTOS, S/FR, UND IPAUSSÚ")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=HYPERLINK("https://www.leilaoonline.com.br/lote/detalhe/3838", "504")</f>
      </c>
      <c r="B21" s="4" t="s">
        <f>=HYPERLINK("https://www.leilaoonline.com.br/lote/detalhe/3838", " PLATAFORMA E SISTEMA HIDRAULICO DO HILO COM MOTOR ME80020 DE APROX. 60 CV UND IPAUSSÚ")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=HYPERLINK("https://www.leilaoonline.com.br/lote/detalhe/3839", "505")</f>
      </c>
      <c r="B22" s="4" t="s">
        <f>=HYPERLINK("https://www.leilaoonline.com.br/lote/detalhe/3839", " CARRETA SERVIÇOS DIVERSOS, FR48307,")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=HYPERLINK("https://www.leilaoonline.com.br/lote/detalhe/3841", "506")</f>
      </c>
      <c r="B23" s="4" t="s">
        <f>=HYPERLINK("https://www.leilaoonline.com.br/lote/detalhe/3841", " PNEUS RESSOLADOS E SEM USO, S/FR. ")</f>
      </c>
      <c r="C23" s="4" t="inlineStr">
        <is>
          <t>Vendido</t>
        </is>
      </c>
      <c r="D23" s="4" t="inlineStr">
        <is>
          <t>57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=HYPERLINK("https://www.leilaoonline.com.br/lote/detalhe/3981", "507")</f>
      </c>
      <c r="B24" s="4" t="s">
        <f>=HYPERLINK("https://www.leilaoonline.com.br/lote/detalhe/3981", " 3 CHURRASQUEIRAS DE INOX SENDO 2 GRANDE E 1 PEQUENA, S/FR - ")</f>
      </c>
      <c r="C24" s="4" t="inlineStr">
        <is>
          <t>Vendido</t>
        </is>
      </c>
      <c r="D24" s="4" t="inlineStr">
        <is>
          <t>7</t>
        </is>
      </c>
      <c r="E24" s="5" t="inlineStr">
        <is>
          <t>250,00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=HYPERLINK("https://www.leilaoonline.com.br/lote/detalhe/3982", "508")</f>
      </c>
      <c r="B25" s="4" t="s">
        <f>=HYPERLINK("https://www.leilaoonline.com.br/lote/detalhe/3982", " 2 BETONEIRA, 1 POLICORTE, 1 GUINCHO  -  UND IPAUSSÚ 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=HYPERLINK("https://www.leilaoonline.com.br/lote/detalhe/3978", "509")</f>
      </c>
      <c r="B26" s="4" t="s">
        <f>=HYPERLINK("https://www.leilaoonline.com.br/lote/detalhe/3978", " 1 COLHEDORAS CASE, ANO 2010, IMOB. 243473, FR49527, - UND IPAUSSÚ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=HYPERLINK("https://www.leilaoonline.com.br/lote/detalhe/3983", "510")</f>
      </c>
      <c r="B27" s="4" t="s">
        <f>=HYPERLINK("https://www.leilaoonline.com.br/lote/detalhe/3983", " 1 COLHEDORAS CASE, ANO 2010, IMB. 83904, FR62218, - UND IPAUSSÚ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=HYPERLINK("https://www.leilaoonline.com.br/lote/detalhe/3984", "511")</f>
      </c>
      <c r="B28" s="4" t="s">
        <f>=HYPERLINK("https://www.leilaoonline.com.br/lote/detalhe/3984", " SUCATA DE ÔNIBUS - SEM DOCUMENTO - UND IPAUSSÚ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=HYPERLINK("https://www.leilaoonline.com.br/lote/detalhe/3955", "1287")</f>
      </c>
      <c r="B29" s="4" t="s">
        <f>=HYPERLINK("https://www.leilaoonline.com.br/lote/detalhe/3955", "GARRA HIDRÁULICA MOTOCANA 8,5T, S/FR, IMOB. 22010 UND TAMOIO")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=HYPERLINK("https://www.leilaoonline.com.br/lote/detalhe/3956", "1288")</f>
      </c>
      <c r="B30" s="4" t="s">
        <f>=HYPERLINK("https://www.leilaoonline.com.br/lote/detalhe/3956", "GARRA HIDRÁULICA MOTOCANA 8,5T, S/FR, IMOB 22007, UND TAMOIO")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=HYPERLINK("https://www.leilaoonline.com.br/lote/detalhe/3849", "1289")</f>
      </c>
      <c r="B31" s="4" t="s">
        <f>=HYPERLINK("https://www.leilaoonline.com.br/lote/detalhe/3849", " PÁ CARREGADORA CAT 938G, ANO 2007, FROTA 360613, UND ZANIN 1289")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90.500,00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=HYPERLINK("https://www.leilaoonline.com.br/lote/detalhe/4144", "1290")</f>
      </c>
      <c r="B32" s="4" t="s">
        <f>=HYPERLINK("https://www.leilaoonline.com.br/lote/detalhe/4144", " CHEVROLET GM 22000, ANO 1987, PLACA CZN7526, FR360413, UND TAMOIO")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=HYPERLINK("https://www.leilaoonline.com.br/lote/detalhe/4142", "1291")</f>
      </c>
      <c r="B33" s="4" t="s">
        <f>=HYPERLINK("https://www.leilaoonline.com.br/lote/detalhe/4142", " M.BENZ 2220 6X4, BASCULANTE, ANO 1987, PLACA CLZ4611, FR360129, UND ZANIN")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=HYPERLINK("https://www.leilaoonline.com.br/lote/detalhe/4140", "1292")</f>
      </c>
      <c r="B34" s="4" t="s">
        <f>=HYPERLINK("https://www.leilaoonline.com.br/lote/detalhe/4140", " CHEVROLET GM 21000, 1987, PLACA CZN6041, FR360251, UND ZANIN")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=HYPERLINK("https://www.leilaoonline.com.br/lote/detalhe/4207", "1295")</f>
      </c>
      <c r="B35" s="4" t="s">
        <f>=HYPERLINK("https://www.leilaoonline.com.br/lote/detalhe/4207", "CAMINHÃO M.BENZ 2219 6X4, ANO 1984, PLACA CYW0159, FR10085, UND TAMOIO")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=HYPERLINK("https://www.leilaoonline.com.br/lote/detalhe/3951", "2274")</f>
      </c>
      <c r="B36" s="4" t="s">
        <f>=HYPERLINK("https://www.leilaoonline.com.br/lote/detalhe/3951", " CURVAS  DE  AÇO DIVERSAS MED. S/FR, UND DIAMANTE")</f>
      </c>
      <c r="C36" s="4" t="inlineStr">
        <is>
          <t>Vendido</t>
        </is>
      </c>
      <c r="D36" s="4" t="inlineStr">
        <is>
          <t>26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=HYPERLINK("https://www.leilaoonline.com.br/lote/detalhe/4019", "2283")</f>
      </c>
      <c r="B37" s="4" t="s">
        <f>=HYPERLINK("https://www.leilaoonline.com.br/lote/detalhe/4019", " SUCATA DE REBOQUE SEM DOCUMENTO, FR75026  UNID. DIAMANTE")</f>
      </c>
      <c r="C37" s="4" t="inlineStr">
        <is>
          <t>Vendido</t>
        </is>
      </c>
      <c r="D37" s="4" t="inlineStr">
        <is>
          <t>6</t>
        </is>
      </c>
      <c r="E37" s="5" t="inlineStr">
        <is>
          <t>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=HYPERLINK("https://www.leilaoonline.com.br/lote/detalhe/4017", "2302")</f>
      </c>
      <c r="B38" s="4" t="s">
        <f>=HYPERLINK("https://www.leilaoonline.com.br/lote/detalhe/4017", " TROCADOR DE CALOR, PAT. 77010, S/FR, UND. DIAMANTE")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=HYPERLINK("https://www.leilaoonline.com.br/lote/detalhe/3946", "2306")</f>
      </c>
      <c r="B39" s="4" t="s">
        <f>=HYPERLINK("https://www.leilaoonline.com.br/lote/detalhe/3946", "CALDEIRA DEDINI V-2/4 32T/H 145ATM, IMOB. 103346, OUTROS ITENS, UNID DIAMANTE")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=HYPERLINK("https://www.leilaoonline.com.br/lote/detalhe/3950", "2308")</f>
      </c>
      <c r="B40" s="4" t="s">
        <f>=HYPERLINK("https://www.leilaoonline.com.br/lote/detalhe/3950", "150 PRATOS APROX. S/FR UND DIAMANTE")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=HYPERLINK("https://www.leilaoonline.com.br/lote/detalhe/3848", "2309")</f>
      </c>
      <c r="B41" s="4" t="s">
        <f>=HYPERLINK("https://www.leilaoonline.com.br/lote/detalhe/3848", " REB/TECTRAN RCM F1F1  - SEMI-REBOQUE ANTONINI 9,60M, ANO 1997, FR70340, UND DIAMANTE 2309")</f>
      </c>
      <c r="C41" s="4" t="inlineStr">
        <is>
          <t>Vendido</t>
        </is>
      </c>
      <c r="D41" s="4" t="inlineStr">
        <is>
          <t>35</t>
        </is>
      </c>
      <c r="E41" s="5" t="inlineStr">
        <is>
          <t>6.100,00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=HYPERLINK("https://www.leilaoonline.com.br/lote/detalhe/3847", "2310")</f>
      </c>
      <c r="B42" s="4" t="s">
        <f>=HYPERLINK("https://www.leilaoonline.com.br/lote/detalhe/3847", " R/RANDON RQ CA - (SEMI-REBOQUE ANTONINI 9,60M), ANO 2002,   FR81946, PLACA DCG9481,")</f>
      </c>
      <c r="C42" s="4" t="inlineStr">
        <is>
          <t>Vendido</t>
        </is>
      </c>
      <c r="D42" s="4" t="inlineStr">
        <is>
          <t>29</t>
        </is>
      </c>
      <c r="E42" s="5" t="inlineStr">
        <is>
          <t>6.400,00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=HYPERLINK("https://www.leilaoonline.com.br/lote/detalhe/3850", "2311")</f>
      </c>
      <c r="B43" s="4" t="s">
        <f>=HYPERLINK("https://www.leilaoonline.com.br/lote/detalhe/3850", " MAQUINA ROÇADEIRA DE GRAMA  COM 4 RODAS E  4 ROÇADEIRA MANUAL DE GRAMA, S/FR, UND DIAMANTE")</f>
      </c>
      <c r="C43" s="4" t="inlineStr">
        <is>
          <t>Vendido</t>
        </is>
      </c>
      <c r="D43" s="4" t="inlineStr">
        <is>
          <t>12</t>
        </is>
      </c>
      <c r="E43" s="5" t="inlineStr">
        <is>
          <t>1.150,00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=HYPERLINK("https://www.leilaoonline.com.br/lote/detalhe/3851", "2312")</f>
      </c>
      <c r="B44" s="4" t="s">
        <f>=HYPERLINK("https://www.leilaoonline.com.br/lote/detalhe/3851", " MOVEIS E UTENSILIOS EM GERAL, QDA APROXIMADAMENTE UM CAMINHÃO TRUCK,  S/FR,  UND DIAMANTE")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=HYPERLINK("https://www.leilaoonline.com.br/lote/detalhe/3846", "2313")</f>
      </c>
      <c r="B45" s="4" t="s">
        <f>=HYPERLINK("https://www.leilaoonline.com.br/lote/detalhe/3846", " 2 TVS, DE APROX. 20POL E  1 MESA DE MADEIRA PEQUENA, UM FREEZER,TIPO GELADEIRA METALFRIO S/FR UND DIAMANTE")</f>
      </c>
      <c r="C45" s="4" t="inlineStr">
        <is>
          <t>Vendido</t>
        </is>
      </c>
      <c r="D45" s="4" t="inlineStr">
        <is>
          <t>6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=HYPERLINK("https://www.leilaoonline.com.br/lote/detalhe/4023", "2314")</f>
      </c>
      <c r="B46" s="4" t="s">
        <f>=HYPERLINK("https://www.leilaoonline.com.br/lote/detalhe/4023", " M.B./M.BENZ L 2213, ANO 1981, PLACA BQF2402, FR40320, UND DIAMANTE")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=HYPERLINK("https://www.leilaoonline.com.br/lote/detalhe/3943", "3788")</f>
      </c>
      <c r="B47" s="4" t="s">
        <f>=HYPERLINK("https://www.leilaoonline.com.br/lote/detalhe/3943", " CONEXÕES T GALVANIZADAS DE 6P 15 UND. APROX. UND BARRA")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=HYPERLINK("https://www.leilaoonline.com.br/lote/detalhe/4013", "3819")</f>
      </c>
      <c r="B48" s="4" t="s">
        <f>=HYPERLINK("https://www.leilaoonline.com.br/lote/detalhe/4013", "2 BANCOS, MESA DE CENTRO E 2 VASOS,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=HYPERLINK("https://www.leilaoonline.com.br/lote/detalhe/4014", "3825")</f>
      </c>
      <c r="B49" s="4" t="s">
        <f>=HYPERLINK("https://www.leilaoonline.com.br/lote/detalhe/4014", " TRATOR FORD NEW HOLLAND, 6630  - RELÍQUIA - SEM USO, S/FR,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=HYPERLINK("https://www.leilaoonline.com.br/lote/detalhe/4015", "3830")</f>
      </c>
      <c r="B50" s="4" t="s">
        <f>=HYPERLINK("https://www.leilaoonline.com.br/lote/detalhe/4015", " SUCATA DE FIO AUTOMOTIVO 250KG E 100KG DE OUTROS MATERIAIS, QDA. APROX. S/FR  . UND BARRA")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=HYPERLINK("https://www.leilaoonline.com.br/lote/detalhe/3858", "3835")</f>
      </c>
      <c r="B51" s="4" t="s">
        <f>=HYPERLINK("https://www.leilaoonline.com.br/lote/detalhe/3858", " REBOQUE SUCATEADO, PLACA CLX7260, ANO 1997, TECTRAN 8,20M CANA INTEIRA, FR70323 UND BARRA")</f>
      </c>
      <c r="C51" s="4" t="inlineStr">
        <is>
          <t>Vendido</t>
        </is>
      </c>
      <c r="D51" s="4" t="inlineStr">
        <is>
          <t>4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=HYPERLINK("https://www.leilaoonline.com.br/lote/detalhe/3859", "3836")</f>
      </c>
      <c r="B52" s="4" t="s">
        <f>=HYPERLINK("https://www.leilaoonline.com.br/lote/detalhe/3859", " CAIXA FIBRA VIDRO 15000LTS. APROX. S/FR . UND BARRA")</f>
      </c>
      <c r="C52" s="4" t="inlineStr">
        <is>
          <t>Vendido</t>
        </is>
      </c>
      <c r="D52" s="4" t="inlineStr">
        <is>
          <t>19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=HYPERLINK("https://www.leilaoonline.com.br/lote/detalhe/3829", "3839")</f>
      </c>
      <c r="B53" s="4" t="s">
        <f>=HYPERLINK("https://www.leilaoonline.com.br/lote/detalhe/3829", " 2 BETONEIRAS, S/FR,  UND BARRA")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=HYPERLINK("https://www.leilaoonline.com.br/lote/detalhe/3831", "3840")</f>
      </c>
      <c r="B54" s="4" t="s">
        <f>=HYPERLINK("https://www.leilaoonline.com.br/lote/detalhe/3831", "ÔNIBUS M.BENZ/OF 1620 , ANO 1996,,  ANO 1996, UND BARRA")</f>
      </c>
      <c r="C54" s="4" t="inlineStr">
        <is>
          <t>Vendido</t>
        </is>
      </c>
      <c r="D54" s="4" t="inlineStr">
        <is>
          <t>39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=HYPERLINK("https://www.leilaoonline.com.br/lote/detalhe/3828", "3841")</f>
      </c>
      <c r="B55" s="4" t="s">
        <f>=HYPERLINK("https://www.leilaoonline.com.br/lote/detalhe/3828", "CAMINHONETE,GM/S10 COLINA D 4X4, ANO/MOD 2008/2009, COR BRANCA, PLACA EAJ8463, FR95180,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=HYPERLINK("https://www.leilaoonline.com.br/lote/detalhe/3833", "3842")</f>
      </c>
      <c r="B56" s="4" t="s">
        <f>=HYPERLINK("https://www.leilaoonline.com.br/lote/detalhe/3833", "CAMINHAO CAVALO MECANICO SCANIA R113 6X4 360, ANO 1994, PLACA BWT3421, FR97003,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=HYPERLINK("https://www.leilaoonline.com.br/lote/detalhe/3843", "3843")</f>
      </c>
      <c r="B57" s="4" t="s">
        <f>=HYPERLINK("https://www.leilaoonline.com.br/lote/detalhe/3843", " TANQUE DE AÇO DE APROX. 8 MIL LITROS ,SFR, ")</f>
      </c>
      <c r="C57" s="4" t="inlineStr">
        <is>
          <t>Vendido</t>
        </is>
      </c>
      <c r="D57" s="4" t="inlineStr">
        <is>
          <t>6</t>
        </is>
      </c>
      <c r="E57" s="5" t="inlineStr">
        <is>
          <t>1.100,00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=HYPERLINK("https://www.leilaoonline.com.br/lote/detalhe/3842", "3844")</f>
      </c>
      <c r="B58" s="4" t="s">
        <f>=HYPERLINK("https://www.leilaoonline.com.br/lote/detalhe/3842", " RESFRIADOR CHILLER YORK PLCO 116 DX, IMOB. 52202, FR097608, UND BARRA")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=HYPERLINK("https://www.leilaoonline.com.br/lote/detalhe/5316", "3846")</f>
      </c>
      <c r="B59" s="4" t="s">
        <f>=HYPERLINK("https://www.leilaoonline.com.br/lote/detalhe/5316", "SEMI-REBOQUE ANTONINI 9,60M, ANO 1996, FR66136, PLACA BKS1085,")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=HYPERLINK("https://www.leilaoonline.com.br/lote/detalhe/3845", "3847")</f>
      </c>
      <c r="B60" s="4" t="s">
        <f>=HYPERLINK("https://www.leilaoonline.com.br/lote/detalhe/3845", " 10 MESAS E 1000 TELHAS, S/FR,  ( QDA ESTIMADA)")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=HYPERLINK("https://www.leilaoonline.com.br/lote/detalhe/3988", "3848")</f>
      </c>
      <c r="B61" s="4" t="s">
        <f>=HYPERLINK("https://www.leilaoonline.com.br/lote/detalhe/3988", " 2 ESTEIRA DE APROX. 6 METROS  E UM CARRINHO, S/FR - UND BARRA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=HYPERLINK("https://www.leilaoonline.com.br/lote/detalhe/3989", "3849")</f>
      </c>
      <c r="B62" s="4" t="s">
        <f>=HYPERLINK("https://www.leilaoonline.com.br/lote/detalhe/3989", "1 CARRETA SERVIÇOS DIVERSOS, FR103859 - UND BARRA 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=HYPERLINK("https://www.leilaoonline.com.br/lote/detalhe/3987", "3850")</f>
      </c>
      <c r="B63" s="4" t="s">
        <f>=HYPERLINK("https://www.leilaoonline.com.br/lote/detalhe/3987", "1 CARRETA SERVIÇOS DIVERSOS, FR103850 -")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=HYPERLINK("https://www.leilaoonline.com.br/lote/detalhe/3985", "3851")</f>
      </c>
      <c r="B64" s="4" t="s">
        <f>=HYPERLINK("https://www.leilaoonline.com.br/lote/detalhe/3985", " BOMBAS DE ALTA PRESSÃO, FR27001, FR71995 - UND BARRA ")</f>
      </c>
      <c r="C64" s="4" t="inlineStr">
        <is>
          <t>Vendido</t>
        </is>
      </c>
      <c r="D64" s="4" t="inlineStr">
        <is>
          <t>28</t>
        </is>
      </c>
      <c r="E64" s="5" t="inlineStr">
        <is>
          <t>5.550,00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=HYPERLINK("https://www.leilaoonline.com.br/lote/detalhe/3986", "3852")</f>
      </c>
      <c r="B65" s="4" t="s">
        <f>=HYPERLINK("https://www.leilaoonline.com.br/lote/detalhe/3986", "1 CARRETA SERVIÇOS DIVERSOS, FR103851 - UND BARRA  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=HYPERLINK("https://www.leilaoonline.com.br/lote/detalhe/4022", "3853")</f>
      </c>
      <c r="B66" s="4" t="s">
        <f>=HYPERLINK("https://www.leilaoonline.com.br/lote/detalhe/4022", " TUBOS DE FIBRAS/BORRACHA E UM TANQUE DE FIBRA S/FR  UND BARRA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=HYPERLINK("https://www.leilaoonline.com.br/lote/detalhe/4020", "3854")</f>
      </c>
      <c r="B67" s="4" t="s">
        <f>=HYPERLINK("https://www.leilaoonline.com.br/lote/detalhe/4020", " PEÇAS AUTOMOTIVAS DIVERSAS, VÁLVULAS, CARDAN, ENGRENAGEM... S/FR, UND BARRA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=HYPERLINK("https://www.leilaoonline.com.br/lote/detalhe/4024", "3855")</f>
      </c>
      <c r="B68" s="4" t="s">
        <f>=HYPERLINK("https://www.leilaoonline.com.br/lote/detalhe/4024", " SCANIA/R113 E 6X4 360, ANO 1996, PLACA BXJ1991, PATR.32290, FR97021, UND BARRA ")</f>
      </c>
      <c r="C68" s="4" t="inlineStr">
        <is>
          <t>Vendido</t>
        </is>
      </c>
      <c r="D68" s="4" t="inlineStr">
        <is>
          <t>67</t>
        </is>
      </c>
      <c r="E68" s="5" t="inlineStr">
        <is>
          <t>38.750,00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=HYPERLINK("https://www.leilaoonline.com.br/lote/detalhe/4021", "3856")</f>
      </c>
      <c r="B69" s="4" t="s">
        <f>=HYPERLINK("https://www.leilaoonline.com.br/lote/detalhe/4021", " 1 TANQUINHO NEWMAQ, SÉRIE 135497, S/FR, 1 MAQUINA COSTURA ELGIN S/FR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=HYPERLINK("https://www.leilaoonline.com.br/lote/detalhe/3862", "4484")</f>
      </c>
      <c r="B70" s="4" t="s">
        <f>=HYPERLINK("https://www.leilaoonline.com.br/lote/detalhe/3862", " SULCADOR 4 LINHAS FAB.PROP. FR57290, UND COSTA PINTO")</f>
      </c>
      <c r="C70" s="4" t="inlineStr">
        <is>
          <t>Vendido</t>
        </is>
      </c>
      <c r="D70" s="4" t="inlineStr">
        <is>
          <t>11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=HYPERLINK("https://www.leilaoonline.com.br/lote/detalhe/3864", "4487")</f>
      </c>
      <c r="B71" s="4" t="s">
        <f>=HYPERLINK("https://www.leilaoonline.com.br/lote/detalhe/3864", " JET AÇÚCAR, S/FR  UND COSTA PINTO")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=HYPERLINK("https://www.leilaoonline.com.br/lote/detalhe/3961", "4488")</f>
      </c>
      <c r="B72" s="4" t="s">
        <f>=HYPERLINK("https://www.leilaoonline.com.br/lote/detalhe/3961", " TANQUE FIBRA, S/FR,  UND COSTA PINTO")</f>
      </c>
      <c r="C72" s="4" t="inlineStr">
        <is>
          <t>Vendido</t>
        </is>
      </c>
      <c r="D72" s="4" t="inlineStr">
        <is>
          <t>15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=HYPERLINK("https://www.leilaoonline.com.br/lote/detalhe/3962", "4489")</f>
      </c>
      <c r="B73" s="4" t="s">
        <f>=HYPERLINK("https://www.leilaoonline.com.br/lote/detalhe/3962", " CARRETA PLANTIO, S/FR PATRIM. 059131,  UND COSTA PINTO")</f>
      </c>
      <c r="C73" s="4" t="inlineStr">
        <is>
          <t>Vendido</t>
        </is>
      </c>
      <c r="D73" s="4" t="inlineStr">
        <is>
          <t>4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=HYPERLINK("https://www.leilaoonline.com.br/lote/detalhe/3863", "4490")</f>
      </c>
      <c r="B74" s="4" t="s">
        <f>=HYPERLINK("https://www.leilaoonline.com.br/lote/detalhe/3863", " CHARRETE TRAÇÃO ANIMAL, S/FR,  UND COSTA PINTO")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=HYPERLINK("https://www.leilaoonline.com.br/lote/detalhe/4186", "4491")</f>
      </c>
      <c r="B75" s="4" t="s">
        <f>=HYPERLINK("https://www.leilaoonline.com.br/lote/detalhe/4186", "  CAMINHÃO M.BENZ, ANO 1977, PLACA BQF2491, FR52502,  UND COSTA PINTO")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=HYPERLINK("https://www.leilaoonline.com.br/lote/detalhe/4185", "4492")</f>
      </c>
      <c r="B76" s="4" t="s">
        <f>=HYPERLINK("https://www.leilaoonline.com.br/lote/detalhe/4185", "  REBOQUE ROD CANA INT. 7,6M, ANO 1987, PLACA BQF8906, FR56074")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=HYPERLINK("https://www.leilaoonline.com.br/lote/detalhe/4183", "4493")</f>
      </c>
      <c r="B77" s="4" t="s">
        <f>=HYPERLINK("https://www.leilaoonline.com.br/lote/detalhe/4183", "  REBOQUE ROD CANA INT. 7,6M, ANO 1987, PLACA BQF8905, FR56072, UND COSTA PINTO")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=HYPERLINK("https://www.leilaoonline.com.br/lote/detalhe/4188", "4495")</f>
      </c>
      <c r="B78" s="4" t="s">
        <f>=HYPERLINK("https://www.leilaoonline.com.br/lote/detalhe/4188", "  REBOQUE  ANTONINI CANA INT. 9,6M, ANO1993, PLACA BQN1556, FR22518,")</f>
      </c>
      <c r="C78" s="4" t="inlineStr">
        <is>
          <t>Vendido</t>
        </is>
      </c>
      <c r="D78" s="4" t="inlineStr">
        <is>
          <t>10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=HYPERLINK("https://www.leilaoonline.com.br/lote/detalhe/4184", "4496")</f>
      </c>
      <c r="B79" s="4" t="s">
        <f>=HYPERLINK("https://www.leilaoonline.com.br/lote/detalhe/4184", " SUCATA IPANEMA AMBULANCIA, ANO 1993, UND COSTA PINTO")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=HYPERLINK("https://www.leilaoonline.com.br/lote/detalhe/4143", "4505")</f>
      </c>
      <c r="B80" s="4" t="s">
        <f>=HYPERLINK("https://www.leilaoonline.com.br/lote/detalhe/4143", " COROLLA XEI 20, ANO 11/12, FLEX BLINDADO,  PRATA, PLACA EVB8682, S/FR, UND COSTA PINTO")</f>
      </c>
      <c r="C80" s="4" t="inlineStr">
        <is>
          <t>Vendido</t>
        </is>
      </c>
      <c r="D80" s="4" t="inlineStr">
        <is>
          <t>29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=HYPERLINK("https://www.leilaoonline.com.br/lote/detalhe/4390", "4506")</f>
      </c>
      <c r="B81" s="4" t="s">
        <f>=HYPERLINK("https://www.leilaoonline.com.br/lote/detalhe/4390", "TRATOR AGRALE 4100, ANO 77 (RELIQUIA), FR50088, UND COSTA PINTO")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=HYPERLINK("https://www.leilaoonline.com.br/lote/detalhe/3952", "5430")</f>
      </c>
      <c r="B82" s="4" t="s">
        <f>=HYPERLINK("https://www.leilaoonline.com.br/lote/detalhe/3952", " 2 PENEIRAS MOLECULARES S/FR, UND BONFIM")</f>
      </c>
      <c r="C82" s="4" t="inlineStr">
        <is>
          <t>Vendido</t>
        </is>
      </c>
      <c r="D82" s="4" t="inlineStr">
        <is>
          <t>31</t>
        </is>
      </c>
      <c r="E82" s="5" t="inlineStr">
        <is>
          <t>3.400,00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=HYPERLINK("https://www.leilaoonline.com.br/lote/detalhe/3856", "5474")</f>
      </c>
      <c r="B83" s="4" t="s">
        <f>=HYPERLINK("https://www.leilaoonline.com.br/lote/detalhe/3856", " REB/FACCHINI RFRBC /REB. CANA PICADA, ANO 1995, PLACA BKE4596, FR FR12260  UND BONFIM")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=HYPERLINK("https://www.leilaoonline.com.br/lote/detalhe/4141", "5476")</f>
      </c>
      <c r="B84" s="4" t="s">
        <f>=HYPERLINK("https://www.leilaoonline.com.br/lote/detalhe/4141", "1 PORTAÕ E 10 LUMINÁRIAS, S/FR, UND BONFIM")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=HYPERLINK("https://www.leilaoonline.com.br/lote/detalhe/3948", "8256")</f>
      </c>
      <c r="B85" s="4" t="s">
        <f>=HYPERLINK("https://www.leilaoonline.com.br/lote/detalhe/3948", " QUEBRA LOMBO SERMAG UND RAFARD")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=HYPERLINK("https://www.leilaoonline.com.br/lote/detalhe/3947", "8257")</f>
      </c>
      <c r="B86" s="4" t="s">
        <f>=HYPERLINK("https://www.leilaoonline.com.br/lote/detalhe/3947", " CULTIVADOR FR37955, UND RAFARD")</f>
      </c>
      <c r="C86" s="4" t="inlineStr">
        <is>
          <t>Vendido</t>
        </is>
      </c>
      <c r="D86" s="4" t="inlineStr">
        <is>
          <t>9</t>
        </is>
      </c>
      <c r="E86" s="5" t="inlineStr">
        <is>
          <t>1.850,00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=HYPERLINK("https://www.leilaoonline.com.br/lote/detalhe/3945", "8267")</f>
      </c>
      <c r="B87" s="4" t="s">
        <f>=HYPERLINK("https://www.leilaoonline.com.br/lote/detalhe/3945", " JET AÇUCAR,S/FR, UND RAFARD")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=HYPERLINK("https://www.leilaoonline.com.br/lote/detalhe/3953", "8276")</f>
      </c>
      <c r="B88" s="4" t="s">
        <f>=HYPERLINK("https://www.leilaoonline.com.br/lote/detalhe/3953", " IMPLEMENTO ARADO, SUCATEADO S/FR, UND. RAFARD 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=HYPERLINK("https://www.leilaoonline.com.br/lote/detalhe/3954", "8278")</f>
      </c>
      <c r="B89" s="4" t="s">
        <f>=HYPERLINK("https://www.leilaoonline.com.br/lote/detalhe/3954", "EQUIPAMENTOS DE GINASTICA E OUTROS, S/FR, UND RAFARD")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700,00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=HYPERLINK("https://www.leilaoonline.com.br/lote/detalhe/3853", "8279")</f>
      </c>
      <c r="B90" s="4" t="s">
        <f>=HYPERLINK("https://www.leilaoonline.com.br/lote/detalhe/3853", "ROÇADEIRA E MOTO SERRA, S/FR UND RAFARD")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=HYPERLINK("https://www.leilaoonline.com.br/lote/detalhe/3959", "8285")</f>
      </c>
      <c r="B91" s="4" t="s">
        <f>=HYPERLINK("https://www.leilaoonline.com.br/lote/detalhe/3959", " CARRETA TORTA DE FILTRO, FRFR67069, UND RAFARD")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=HYPERLINK("https://www.leilaoonline.com.br/lote/detalhe/3960", "8286")</f>
      </c>
      <c r="B92" s="4" t="s">
        <f>=HYPERLINK("https://www.leilaoonline.com.br/lote/detalhe/3960", "GARFOS CARREGADEIRA S/FR, COBRIDOR, FR67138,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=HYPERLINK("https://www.leilaoonline.com.br/lote/detalhe/3963", "8287")</f>
      </c>
      <c r="B93" s="4" t="s">
        <f>=HYPERLINK("https://www.leilaoonline.com.br/lote/detalhe/3963", " 2 MAQUINAS DE SOLDA, S/FR, UND RAFARD")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=HYPERLINK("https://www.leilaoonline.com.br/lote/detalhe/4187", "8290")</f>
      </c>
      <c r="B94" s="4" t="s">
        <f>=HYPERLINK("https://www.leilaoonline.com.br/lote/detalhe/4187", " TRATOR MF 275 4 X 4, ANO 1982, FR60027")</f>
      </c>
      <c r="C94" s="4" t="inlineStr">
        <is>
          <t>Vendido</t>
        </is>
      </c>
      <c r="D94" s="4" t="inlineStr">
        <is>
          <t>30</t>
        </is>
      </c>
      <c r="E94" s="5" t="inlineStr">
        <is>
          <t>27.500,00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=HYPERLINK("https://www.leilaoonline.com.br/lote/detalhe/4189", "8291")</f>
      </c>
      <c r="B95" s="4" t="s">
        <f>=HYPERLINK("https://www.leilaoonline.com.br/lote/detalhe/4189", " RETROESCAVADEIRA MAXION 750, ANO 1993,  FR60033, UND RAFARD  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=HYPERLINK("https://www.leilaoonline.com.br/lote/detalhe/4192", "8292")</f>
      </c>
      <c r="B96" s="4" t="s">
        <f>=HYPERLINK("https://www.leilaoonline.com.br/lote/detalhe/4192", " CABEÇARIOS DOLLY DIVERSOS (USADOS),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=HYPERLINK("https://www.leilaoonline.com.br/lote/detalhe/4190", "8293")</f>
      </c>
      <c r="B97" s="4" t="s">
        <f>=HYPERLINK("https://www.leilaoonline.com.br/lote/detalhe/4190", " CARRETA PLANTIO PATRIM. 150124, UND 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=HYPERLINK("https://www.leilaoonline.com.br/lote/detalhe/4193", "8294")</f>
      </c>
      <c r="B98" s="4" t="s">
        <f>=HYPERLINK("https://www.leilaoonline.com.br/lote/detalhe/4193", " REBOQUE ANTONINI CANA INT. 7,6M, 92, PLACA BIJ5034, FR66043, UND RAFARD")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=HYPERLINK("https://www.leilaoonline.com.br/lote/detalhe/4191", "8295")</f>
      </c>
      <c r="B99" s="4" t="s">
        <f>=HYPERLINK("https://www.leilaoonline.com.br/lote/detalhe/4191", " REBOQUE ANTONINI CANA INT. 7,6M, 1993, PLACA BIJ3908, FR36036, UND RAFARD")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=HYPERLINK("https://www.leilaoonline.com.br/lote/detalhe/4194", "8296")</f>
      </c>
      <c r="B100" s="4" t="s">
        <f>=HYPERLINK("https://www.leilaoonline.com.br/lote/detalhe/4194", " TRATOR VALMET 885 4X4 C/ CARREGADEIRA DE CANA, ANO 1997, FR39330,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15.500,00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=HYPERLINK("https://www.leilaoonline.com.br/lote/detalhe/4153", "9146")</f>
      </c>
      <c r="B101" s="4" t="s">
        <f>=HYPERLINK("https://www.leilaoonline.com.br/lote/detalhe/4153", " TRATOR M.F 8X8 SHUTT, ANO 2011, FR33050, UND SÃO FRANCISCO")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12.250,00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=HYPERLINK("https://www.leilaoonline.com.br/lote/detalhe/4151", "9147")</f>
      </c>
      <c r="B102" s="4" t="s">
        <f>=HYPERLINK("https://www.leilaoonline.com.br/lote/detalhe/4151", " 10 RADIADORES PARA COLHEDORA, S/FR, UND SÃO FRANCISCO")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=HYPERLINK("https://www.leilaoonline.com.br/lote/detalhe/4150", "9148")</f>
      </c>
      <c r="B103" s="4" t="s">
        <f>=HYPERLINK("https://www.leilaoonline.com.br/lote/detalhe/4150", " 6 MAQUINAS DE SOLDA E 2 COMPRESSORES INCOMPLETOS, S/FR, UND SÃO FRANCISCO")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=HYPERLINK("https://www.leilaoonline.com.br/lote/detalhe/4149", "9149")</f>
      </c>
      <c r="B104" s="4" t="s">
        <f>=HYPERLINK("https://www.leilaoonline.com.br/lote/detalhe/4149", " 4 CABINES PARA TRATORES, S/FR, UND SÃO FRANCISCO")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=HYPERLINK("https://www.leilaoonline.com.br/lote/detalhe/4152", "9150")</f>
      </c>
      <c r="B105" s="4" t="s">
        <f>=HYPERLINK("https://www.leilaoonline.com.br/lote/detalhe/4152", " CARREGADEIRA SANTAL MASTER S/FR, UND SÃO FRANCISCO")</f>
      </c>
      <c r="C105" s="4" t="inlineStr">
        <is>
          <t>Não vendido</t>
        </is>
      </c>
      <c r="D105" s="4" t="inlineStr">
        <is>
          <t>25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=HYPERLINK("https://www.leilaoonline.com.br/lote/detalhe/4148", "9151")</f>
      </c>
      <c r="B106" s="4" t="s">
        <f>=HYPERLINK("https://www.leilaoonline.com.br/lote/detalhe/4148", " PISTÕES HIDRÁULICOS 30 APROXIMADAMENTE, S/FR UND SÃO FRANCISCO")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=HYPERLINK("https://www.leilaoonline.com.br/lote/detalhe/4154", "9152")</f>
      </c>
      <c r="B107" s="4" t="s">
        <f>=HYPERLINK("https://www.leilaoonline.com.br/lote/detalhe/4154", " PRENSA, BOMBAS, PRATELHEIRA, MANGUEIRAS. S/FR")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1.950,00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=HYPERLINK("https://www.leilaoonline.com.br/lote/detalhe/3957", "11415")</f>
      </c>
      <c r="B108" s="4" t="s">
        <f>=HYPERLINK("https://www.leilaoonline.com.br/lote/detalhe/3957", " ESTEIRA TRANSP. DE ACUÇAR, TRANSPORTADOR,  IMOB. 112214/112594 UND SERRA")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=HYPERLINK("https://www.leilaoonline.com.br/lote/detalhe/3958", "11416")</f>
      </c>
      <c r="B109" s="4" t="s">
        <f>=HYPERLINK("https://www.leilaoonline.com.br/lote/detalhe/3958", "TOMBADOR CANA , S/FR UND SERRA")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=HYPERLINK("https://www.leilaoonline.com.br/lote/detalhe/4181", "11422")</f>
      </c>
      <c r="B110" s="4" t="s">
        <f>=HYPERLINK("https://www.leilaoonline.com.br/lote/detalhe/4181", " M.BENZ 2213, ANO 1984, PLACA BQF5913, S/FR 34072, UND SERRA")</f>
      </c>
      <c r="C110" s="4" t="inlineStr">
        <is>
          <t>Não vendido</t>
        </is>
      </c>
      <c r="D110" s="4" t="inlineStr">
        <is>
          <t>35</t>
        </is>
      </c>
      <c r="E110" s="5" t="inlineStr">
        <is>
          <t>14.000,00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=HYPERLINK("https://www.leilaoonline.com.br/lote/detalhe/4178", "11423")</f>
      </c>
      <c r="B111" s="4" t="s">
        <f>=HYPERLINK("https://www.leilaoonline.com.br/lote/detalhe/4178", " REBOQUE RODOVIÁRIA 7,60M, ANO 1987, PLACA BQF9105, S/FR56071, UND SERRA")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=HYPERLINK("https://www.leilaoonline.com.br/lote/detalhe/4180", "11424")</f>
      </c>
      <c r="B112" s="4" t="s">
        <f>=HYPERLINK("https://www.leilaoonline.com.br/lote/detalhe/4180", " REBOQUE RODOVIÁRIA 7,60M, ANO 1987, PLACA BQF8706, S/FR56082 , UND SERRA")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=HYPERLINK("https://www.leilaoonline.com.br/lote/detalhe/4179", "11425")</f>
      </c>
      <c r="B113" s="4" t="s">
        <f>=HYPERLINK("https://www.leilaoonline.com.br/lote/detalhe/4179", " REBOQUE RODOVIÁRIA 7,60M, ANO 1987, PLACA BQF9206, S/FR56084 , UND SERRA")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=HYPERLINK("https://www.leilaoonline.com.br/lote/detalhe/4182", "11426")</f>
      </c>
      <c r="B114" s="4" t="s">
        <f>=HYPERLINK("https://www.leilaoonline.com.br/lote/detalhe/4182", " REBOQUE RODOVIÁRIA 7,60M, ANO 1987, PLACA BQF8606 S/FR56085 , UND SERRA")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=HYPERLINK("https://www.leilaoonline.com.br/lote/detalhe/3965", "12111")</f>
      </c>
      <c r="B115" s="4" t="s">
        <f>=HYPERLINK("https://www.leilaoonline.com.br/lote/detalhe/3965", " ENLEIRADEIRA, ANO 2009, FR134025,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=HYPERLINK("https://www.leilaoonline.com.br/lote/detalhe/3854", "12121")</f>
      </c>
      <c r="B116" s="4" t="s">
        <f>=HYPERLINK("https://www.leilaoonline.com.br/lote/detalhe/3854", " CARROCERIA COMBOIO, ANO 2010, FR92092, UND JUNQUEIRA")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=HYPERLINK("https://www.leilaoonline.com.br/lote/detalhe/3966", "12123")</f>
      </c>
      <c r="B117" s="4" t="s">
        <f>=HYPERLINK("https://www.leilaoonline.com.br/lote/detalhe/3966", " TRANSBORDO SANTAL 8 T, ANO 1998 FR91323, UND JUNQUEIRA")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=HYPERLINK("https://www.leilaoonline.com.br/lote/detalhe/3967", "12124")</f>
      </c>
      <c r="B118" s="4" t="s">
        <f>=HYPERLINK("https://www.leilaoonline.com.br/lote/detalhe/3967", " TRANSBORDO SANTAL 8 T, ANO 1998 FR91329, UND JUNQUEIRA")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=HYPERLINK("https://www.leilaoonline.com.br/lote/detalhe/3855", "12132")</f>
      </c>
      <c r="B119" s="4" t="s">
        <f>=HYPERLINK("https://www.leilaoonline.com.br/lote/detalhe/3855", " CARRETA SERV. DIVERSOS, ANO 2006 FR 92702, UND JUNQUEIRA")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=HYPERLINK("https://www.leilaoonline.com.br/lote/detalhe/4016", "12152")</f>
      </c>
      <c r="B120" s="4" t="s">
        <f>=HYPERLINK("https://www.leilaoonline.com.br/lote/detalhe/4016", " MÓVEIS, UTENSÍLIOS E DIVERSOS, S/FR UND JUNQUEIRA")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=HYPERLINK("https://www.leilaoonline.com.br/lote/detalhe/3860", "12192")</f>
      </c>
      <c r="B121" s="4" t="s">
        <f>=HYPERLINK("https://www.leilaoonline.com.br/lote/detalhe/3860", " MOTO BOMBA MWM D229/6, ANO 2003, SÉRIE 229.06.188.226, FR92644, UND JUNQUEIRA")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2.900,00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=HYPERLINK("https://www.leilaoonline.com.br/lote/detalhe/3969", "12194")</f>
      </c>
      <c r="B122" s="4" t="s">
        <f>=HYPERLINK("https://www.leilaoonline.com.br/lote/detalhe/3969", " SULCADOR 4 LINHAS, FR92730, UND. JUNQUEIRA")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=HYPERLINK("https://www.leilaoonline.com.br/lote/detalhe/3861", "12200")</f>
      </c>
      <c r="B123" s="4" t="s">
        <f>=HYPERLINK("https://www.leilaoonline.com.br/lote/detalhe/3861", " ADUBADEIRA, SUPER CULTIV., FR92759, FR92732 UND JUNQUEIRA")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=HYPERLINK("https://www.leilaoonline.com.br/lote/detalhe/4139", "12205")</f>
      </c>
      <c r="B124" s="4" t="s">
        <f>=HYPERLINK("https://www.leilaoonline.com.br/lote/detalhe/4139", " TRANSBORDO SMR 10500 10 T, ANO 2008, SÉRIE 02219 SMR10000, FR10132, UND JUNQUEIRA")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=HYPERLINK("https://www.leilaoonline.com.br/lote/detalhe/4145", "12206")</f>
      </c>
      <c r="B125" s="4" t="s">
        <f>=HYPERLINK("https://www.leilaoonline.com.br/lote/detalhe/4145", " JOHN DEERE 7500 4X4, ANO 2001. FR115537, UND JUNQUEIRA")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20.250,00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=HYPERLINK("https://www.leilaoonline.com.br/lote/detalhe/4146", "12207")</f>
      </c>
      <c r="B126" s="4" t="s">
        <f>=HYPERLINK("https://www.leilaoonline.com.br/lote/detalhe/4146", " CARREGADEIRA, ANO1992 MF 290 4X2, FR118396, UND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=HYPERLINK("https://www.leilaoonline.com.br/lote/detalhe/4147", "12208")</f>
      </c>
      <c r="B127" s="4" t="s">
        <f>=HYPERLINK("https://www.leilaoonline.com.br/lote/detalhe/4147", " VALMET 148 4X4, ANO 1987, FR115293,UND JUNQUEIRA")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=HYPERLINK("https://www.leilaoonline.com.br/lote/detalhe/3866", "15221")</f>
      </c>
      <c r="B128" s="4" t="s">
        <f>=HYPERLINK("https://www.leilaoonline.com.br/lote/detalhe/3866", " JET AÇÚCAR, S/FR, UND BOM RETIRO")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=HYPERLINK("https://www.leilaoonline.com.br/lote/detalhe/3964", "15222")</f>
      </c>
      <c r="B129" s="4" t="s">
        <f>=HYPERLINK("https://www.leilaoonline.com.br/lote/detalhe/3964", " VALMET 1280 4X4, ANO 1992. SÉRIE 12804000449, S/FR 139342, UND BOM RETIRO")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24.000,00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=HYPERLINK("https://www.leilaoonline.com.br/lote/detalhe/4170", "15223")</f>
      </c>
      <c r="B130" s="4" t="s">
        <f>=HYPERLINK("https://www.leilaoonline.com.br/lote/detalhe/4170", " CAMINHÃO M.BENZ L 2219, ANO 1983, PLACA BQM1241, FR52467, UND BOM RETIRO")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15.000,00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=HYPERLINK("https://www.leilaoonline.com.br/lote/detalhe/4173", "15224")</f>
      </c>
      <c r="B131" s="4" t="s">
        <f>=HYPERLINK("https://www.leilaoonline.com.br/lote/detalhe/4173", " CAMINHÃO M.BENZ L 2213, ANO 1984, PLACA BQF5901, FR34068, UND BOM RETIRO")</f>
      </c>
      <c r="C131" s="4" t="inlineStr">
        <is>
          <t>Vendido</t>
        </is>
      </c>
      <c r="D131" s="4" t="inlineStr">
        <is>
          <t>51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=HYPERLINK("https://www.leilaoonline.com.br/lote/detalhe/4171", "15225")</f>
      </c>
      <c r="B132" s="4" t="s">
        <f>=HYPERLINK("https://www.leilaoonline.com.br/lote/detalhe/4171", " CAMINHÃO M.BENZ L 1313, ANO 1981, PLACA CNX2738, FR52514, UND BOM RETIRO")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15.000,00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=HYPERLINK("https://www.leilaoonline.com.br/lote/detalhe/4172", "15226")</f>
      </c>
      <c r="B133" s="4" t="s">
        <f>=HYPERLINK("https://www.leilaoonline.com.br/lote/detalhe/4172", " CAMINHÃO M.BENZ L 2219, ANO 1980, , FR52042, UND BOM RETIRO")</f>
      </c>
      <c r="C133" s="4" t="inlineStr">
        <is>
          <t>Não vendido</t>
        </is>
      </c>
      <c r="D133" s="4" t="inlineStr">
        <is>
          <t>7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=HYPERLINK("https://www.leilaoonline.com.br/lote/detalhe/4159", "15227")</f>
      </c>
      <c r="B134" s="4" t="s">
        <f>=HYPERLINK("https://www.leilaoonline.com.br/lote/detalhe/4159", " CAMINHÃO M.BENZ L 2213, ANO 1984, PLACA BQF5918, FR34071, UND BOM RETIRO")</f>
      </c>
      <c r="C134" s="4" t="inlineStr">
        <is>
          <t>Vendido</t>
        </is>
      </c>
      <c r="D134" s="4" t="inlineStr">
        <is>
          <t>54</t>
        </is>
      </c>
      <c r="E134" s="5" t="inlineStr">
        <is>
          <t>21.750,00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=HYPERLINK("https://www.leilaoonline.com.br/lote/detalhe/4158", "15228")</f>
      </c>
      <c r="B135" s="4" t="s">
        <f>=HYPERLINK("https://www.leilaoonline.com.br/lote/detalhe/4158", " CAMINHÃO M.BENZ L 2219, ANO 1983, PLACA BZS0324, FR52462, UND BOM RETIRO")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=HYPERLINK("https://www.leilaoonline.com.br/lote/detalhe/4163", "15229")</f>
      </c>
      <c r="B136" s="4" t="s">
        <f>=HYPERLINK("https://www.leilaoonline.com.br/lote/detalhe/4163", " CAMINHÃO M.BENZ L 2213, ANO 1983, PLACA BQF8649, FR22051, UND BOM RETIRO")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=HYPERLINK("https://www.leilaoonline.com.br/lote/detalhe/4160", "15230")</f>
      </c>
      <c r="B137" s="4" t="s">
        <f>=HYPERLINK("https://www.leilaoonline.com.br/lote/detalhe/4160", " CAMINHÃO M.BENZ L 2213, ANO 1984, PLACA BQF5917, FR64037, UND BOM RETIRO")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16.750,00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=HYPERLINK("https://www.leilaoonline.com.br/lote/detalhe/4161", "15231")</f>
      </c>
      <c r="B138" s="4" t="s">
        <f>=HYPERLINK("https://www.leilaoonline.com.br/lote/detalhe/4161", " CAMINHÃO M.BENZ L 2213, ANO 1983, PLACA BQF8749, FR64046, UND BOM RETIRO")</f>
      </c>
      <c r="C138" s="4" t="inlineStr">
        <is>
          <t>Não vendido</t>
        </is>
      </c>
      <c r="D138" s="4" t="inlineStr">
        <is>
          <t>25</t>
        </is>
      </c>
      <c r="E138" s="5" t="inlineStr">
        <is>
          <t>11.500,00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=HYPERLINK("https://www.leilaoonline.com.br/lote/detalhe/4162", "15232")</f>
      </c>
      <c r="B139" s="4" t="s">
        <f>=HYPERLINK("https://www.leilaoonline.com.br/lote/detalhe/4162", " CAMINHÃO M.BENZ L 2213, ANO 1984, PLACA BQF5910, FR34050, UND BOM RETIRO")</f>
      </c>
      <c r="C139" s="4" t="inlineStr">
        <is>
          <t>Vendido</t>
        </is>
      </c>
      <c r="D139" s="4" t="inlineStr">
        <is>
          <t>60</t>
        </is>
      </c>
      <c r="E139" s="5" t="inlineStr">
        <is>
          <t>20.500,00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=HYPERLINK("https://www.leilaoonline.com.br/lote/detalhe/4165", "15233")</f>
      </c>
      <c r="B140" s="4" t="s">
        <f>=HYPERLINK("https://www.leilaoonline.com.br/lote/detalhe/4165", " CAMINHÃO M.BENZ L 1313, ANO 1980, PLACA BQF2489, FR34079, UND BOM RETIRO")</f>
      </c>
      <c r="C140" s="4" t="inlineStr">
        <is>
          <t>Vendido</t>
        </is>
      </c>
      <c r="D140" s="4" t="inlineStr">
        <is>
          <t>39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=HYPERLINK("https://www.leilaoonline.com.br/lote/detalhe/4166", "15234")</f>
      </c>
      <c r="B141" s="4" t="s">
        <f>=HYPERLINK("https://www.leilaoonline.com.br/lote/detalhe/4166", " CAMINHÃO SCANIA/T142 E 6X4, ANO 1986, PLACA BQF5928, FR53070, UND BOM RETIRO")</f>
      </c>
      <c r="C141" s="4" t="inlineStr">
        <is>
          <t>Não vendido</t>
        </is>
      </c>
      <c r="D141" s="4" t="inlineStr">
        <is>
          <t>13</t>
        </is>
      </c>
      <c r="E141" s="5" t="inlineStr">
        <is>
          <t>16.750,00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=HYPERLINK("https://www.leilaoonline.com.br/lote/detalhe/4202", "15235")</f>
      </c>
      <c r="B142" s="4" t="s">
        <f>=HYPERLINK("https://www.leilaoonline.com.br/lote/detalhe/4202", " CAMINHÃO M.BENZ L 1313, ANO 1980, PLACA BQF2405, FR52507, UND BOM RETIRO")</f>
      </c>
      <c r="C142" s="4" t="inlineStr">
        <is>
          <t>Não vendido</t>
        </is>
      </c>
      <c r="D142" s="4" t="inlineStr">
        <is>
          <t>39</t>
        </is>
      </c>
      <c r="E142" s="5" t="inlineStr">
        <is>
          <t>15.000,00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=HYPERLINK("https://www.leilaoonline.com.br/lote/detalhe/4204", "15238")</f>
      </c>
      <c r="B143" s="4" t="s">
        <f>=HYPERLINK("https://www.leilaoonline.com.br/lote/detalhe/4204", " CAMINHÃO M.BENZ L 1313, ANO 1981, PLACA BQF2578, FR52512,UND BOM RETIRO")</f>
      </c>
      <c r="C143" s="4" t="inlineStr">
        <is>
          <t>Vendido</t>
        </is>
      </c>
      <c r="D143" s="4" t="inlineStr">
        <is>
          <t>43</t>
        </is>
      </c>
      <c r="E143" s="5" t="inlineStr">
        <is>
          <t>16.000,00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=HYPERLINK("https://www.leilaoonline.com.br/lote/detalhe/4199", "15239")</f>
      </c>
      <c r="B144" s="4" t="s">
        <f>=HYPERLINK("https://www.leilaoonline.com.br/lote/detalhe/4199", " CAMINHÃO M.BENZ L 2219, ANO 1983, PLACA BQF8903, FR22123, UND BOM RETIRO")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6.750,00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=HYPERLINK("https://www.leilaoonline.com.br/lote/detalhe/4201", "15240")</f>
      </c>
      <c r="B145" s="4" t="s">
        <f>=HYPERLINK("https://www.leilaoonline.com.br/lote/detalhe/4201", " CAMINHÃO M.BENZ L 2213, ANO 1984, PLACA BQF5906, FR22060,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11.250,00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=HYPERLINK("https://www.leilaoonline.com.br/lote/detalhe/4200", "15242")</f>
      </c>
      <c r="B146" s="4" t="s">
        <f>=HYPERLINK("https://www.leilaoonline.com.br/lote/detalhe/4200", " CAMINHÃO M.BENZ L 2213, ANO 1983, PLACA BQF8849, FR22052, UND BOM RETIRO")</f>
      </c>
      <c r="C146" s="4" t="inlineStr">
        <is>
          <t>Não vendido</t>
        </is>
      </c>
      <c r="D146" s="4" t="inlineStr">
        <is>
          <t>23</t>
        </is>
      </c>
      <c r="E146" s="5" t="inlineStr">
        <is>
          <t>11.000,00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=HYPERLINK("https://www.leilaoonline.com.br/lote/detalhe/4203", "15243")</f>
      </c>
      <c r="B147" s="4" t="s">
        <f>=HYPERLINK("https://www.leilaoonline.com.br/lote/detalhe/4203", " REBOQUE RODOVIARIA CANA INT. 7,6M, ANO 1987, PLACA BQF9205, FR56073, UND BOM RETIRO")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=HYPERLINK("https://www.leilaoonline.com.br/lote/detalhe/4205", "15244")</f>
      </c>
      <c r="B148" s="4" t="s">
        <f>=HYPERLINK("https://www.leilaoonline.com.br/lote/detalhe/4205", " CAMINHÃO M.BENZ L 2219, ANO 1983, PLACA CIX9475, FR52469, UND BOM RETIRO")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=HYPERLINK("https://www.leilaoonline.com.br/lote/detalhe/4164", "15246")</f>
      </c>
      <c r="B149" s="4" t="s">
        <f>=HYPERLINK("https://www.leilaoonline.com.br/lote/detalhe/4164", " CAMINHÃO M.BENZ L 1313, ANO 1978, PLACA BQF2481, FR52505, UND BOM RETIRO")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=HYPERLINK("https://www.leilaoonline.com.br/lote/detalhe/3844", "15249")</f>
      </c>
      <c r="B150" s="4" t="s">
        <f>=HYPERLINK("https://www.leilaoonline.com.br/lote/detalhe/3844", "S.REBOQUE ANTONINI 9,60M, ANO 1993, PLACA BNT 7808, FR56178.")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4.750,00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=HYPERLINK("https://www.leilaoonline.com.br/lote/detalhe/3942", "15250")</f>
      </c>
      <c r="B151" s="4" t="s">
        <f>=HYPERLINK("https://www.leilaoonline.com.br/lote/detalhe/3942", "S. REBOQUE ANTONIN 9,60M, ANO 1994, PLACA BZS2454, FR 36154, UND BOM RETIRO")</f>
      </c>
      <c r="C151" s="4" t="inlineStr">
        <is>
          <t>Vendido</t>
        </is>
      </c>
      <c r="D151" s="4" t="inlineStr">
        <is>
          <t>27</t>
        </is>
      </c>
      <c r="E151" s="5" t="inlineStr">
        <is>
          <t>4.900,00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=HYPERLINK("https://www.leilaoonline.com.br/lote/detalhe/3852", "16167")</f>
      </c>
      <c r="B152" s="4" t="s">
        <f>=HYPERLINK("https://www.leilaoonline.com.br/lote/detalhe/3852", " TANQUE COMBUSTÍVEL, S/FR,  UND STª HELENA    ")</f>
      </c>
      <c r="C152" s="4" t="inlineStr">
        <is>
          <t>Não vendido</t>
        </is>
      </c>
      <c r="D152" s="4" t="inlineStr">
        <is>
          <t>11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=HYPERLINK("https://www.leilaoonline.com.br/lote/detalhe/3865", "16168")</f>
      </c>
      <c r="B153" s="4" t="s">
        <f>=HYPERLINK("https://www.leilaoonline.com.br/lote/detalhe/3865", " VALVULA BORBOLETA 28, S/FR, UND SANTA HELENA")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=HYPERLINK("https://www.leilaoonline.com.br/lote/detalhe/4195", "16169")</f>
      </c>
      <c r="B154" s="4" t="s">
        <f>=HYPERLINK("https://www.leilaoonline.com.br/lote/detalhe/4195", " REBOQUE RODOVIARIA CANA INT. 7,6M, ANO 1987, PLACA BQF9406, FR56086 , UND SANTA HELENA")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=HYPERLINK("https://www.leilaoonline.com.br/lote/detalhe/4197", "16170")</f>
      </c>
      <c r="B155" s="4" t="s">
        <f>=HYPERLINK("https://www.leilaoonline.com.br/lote/detalhe/4197", " CAMINHÃO. MB 2219 6 X 4 C/ CARROCERIA CANA INTEIRA, ANO 1986, PLACA BQO4945, FR26027, FR22119, UND SANTA HELENA")</f>
      </c>
      <c r="C155" s="4" t="inlineStr">
        <is>
          <t>Vendido</t>
        </is>
      </c>
      <c r="D155" s="4" t="inlineStr">
        <is>
          <t>49</t>
        </is>
      </c>
      <c r="E155" s="5" t="inlineStr">
        <is>
          <t>19.500,00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=HYPERLINK("https://www.leilaoonline.com.br/lote/detalhe/4196", "16171")</f>
      </c>
      <c r="B156" s="4" t="s">
        <f>=HYPERLINK("https://www.leilaoonline.com.br/lote/detalhe/4196", " 1 MICROSCÓPIO LABORATORIAL E 1CALCULADORA ANTIGA (RELÍQUIAS),")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=HYPERLINK("https://www.leilaoonline.com.br/lote/detalhe/4198", "16172")</f>
      </c>
      <c r="B157" s="4" t="s">
        <f>=HYPERLINK("https://www.leilaoonline.com.br/lote/detalhe/4198", " AUTOCLAVE , BALANÇA ANALITICA,RELÓGIO PONTO E OUTROS,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50,00</t>
        </is>
      </c>
      <c r="F1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2026-06-20T09:17:12.00Z</dcterms:created>
  <dc:creator>Tellks Tecnologia</dc:creator>
  <cp:revision>0</cp:revision>
</cp:coreProperties>
</file>