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VEÍCULOS, CAMINHÕES,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=HYPERLINK("https://www.leilaoonline.com.br/lote/detalhe/23724", "1353")</f>
      </c>
      <c r="B11" s="4" t="s">
        <f>=HYPERLINK("https://www.leilaoonline.com.br/lote/detalhe/23724", "01C - EQUIPAMENTO COMPONENTES 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=HYPERLINK("https://www.leilaoonline.com.br/lote/detalhe/23725", "1354")</f>
      </c>
      <c r="B12" s="4" t="s">
        <f>=HYPERLINK("https://www.leilaoonline.com.br/lote/detalhe/23725", "01E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=HYPERLINK("https://www.leilaoonline.com.br/lote/detalhe/23726", "1355")</f>
      </c>
      <c r="B13" s="4" t="s">
        <f>=HYPERLINK("https://www.leilaoonline.com.br/lote/detalhe/23726", "02D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=HYPERLINK("https://www.leilaoonline.com.br/lote/detalhe/23727", "1360")</f>
      </c>
      <c r="B14" s="4" t="s">
        <f>=HYPERLINK("https://www.leilaoonline.com.br/lote/detalhe/23727", "02E-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=HYPERLINK("https://www.leilaoonline.com.br/lote/detalhe/23728", "1361")</f>
      </c>
      <c r="B15" s="4" t="s">
        <f>=HYPERLINK("https://www.leilaoonline.com.br/lote/detalhe/23728", "03D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=HYPERLINK("https://www.leilaoonline.com.br/lote/detalhe/23729", "1365")</f>
      </c>
      <c r="B16" s="4" t="s">
        <f>=HYPERLINK("https://www.leilaoonline.com.br/lote/detalhe/23729", "03E - MATERIAIS DIVERSOS P/ VEDAÇAO;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=HYPERLINK("https://www.leilaoonline.com.br/lote/detalhe/23730", "1369")</f>
      </c>
      <c r="B17" s="4" t="s">
        <f>=HYPERLINK("https://www.leilaoonline.com.br/lote/detalhe/23730", " 04D - APROX. 60 ROLAMENTOS; MATERIAIS DIVERSOS  E OUTROS - APROX. 93 PÇS. TOTAIS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=HYPERLINK("https://www.leilaoonline.com.br/lote/detalhe/23355", "2433")</f>
      </c>
      <c r="B18" s="4" t="s">
        <f>=HYPERLINK("https://www.leilaoonline.com.br/lote/detalhe/23355", "TRATOR  VALTRA / VALMET 1580 4X4,  ANO 1993. UND DIAMANTE")</f>
      </c>
      <c r="C18" s="4" t="inlineStr">
        <is>
          <t>Vendido</t>
        </is>
      </c>
      <c r="D18" s="4" t="inlineStr">
        <is>
          <t>61</t>
        </is>
      </c>
      <c r="E18" s="5" t="inlineStr">
        <is>
          <t>39.000,00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=HYPERLINK("https://www.leilaoonline.com.br/lote/detalhe/24126", "2434")</f>
      </c>
      <c r="B19" s="4" t="s">
        <f>=HYPERLINK("https://www.leilaoonline.com.br/lote/detalhe/24126", "SUCATA DE MOTORES ELÉTRICO E ELETRÔNICO EM GERAL, S/FR, LOC: UND DIAMANTE")</f>
      </c>
      <c r="C19" s="4" t="inlineStr">
        <is>
          <t>Vendido</t>
        </is>
      </c>
      <c r="D19" s="4" t="inlineStr">
        <is>
          <t>26</t>
        </is>
      </c>
      <c r="E19" s="5" t="inlineStr">
        <is>
          <t>5.900,00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=HYPERLINK("https://www.leilaoonline.com.br/lote/detalhe/23839", "3351")</f>
      </c>
      <c r="B20" s="4" t="s">
        <f>=HYPERLINK("https://www.leilaoonline.com.br/lote/detalhe/23839", "2 SUCATA DE CARROCERIA APENAS 1 PRANCHA 3/4, FR98709, UND BARRA")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=HYPERLINK("https://www.leilaoonline.com.br/lote/detalhe/23361", "3546")</f>
      </c>
      <c r="B21" s="4" t="s">
        <f>=HYPERLINK("https://www.leilaoonline.com.br/lote/detalhe/23361", "GRADE ARADORA C/ 16 DISCOS, FR 103124, UND BARRA ")</f>
      </c>
      <c r="C21" s="4" t="inlineStr">
        <is>
          <t>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=HYPERLINK("https://www.leilaoonline.com.br/lote/detalhe/24125", "3565")</f>
      </c>
      <c r="B22" s="4" t="s">
        <f>=HYPERLINK("https://www.leilaoonline.com.br/lote/detalhe/24125", "CAMINHÃO VOLVO/FH12 380 6X4T CARROCERIA PRANCHA, ANO 2002, FR91204/98742, UND BARRA")</f>
      </c>
      <c r="C22" s="4" t="inlineStr">
        <is>
          <t>Vendido</t>
        </is>
      </c>
      <c r="D22" s="4" t="inlineStr">
        <is>
          <t>68</t>
        </is>
      </c>
      <c r="E22" s="5" t="inlineStr">
        <is>
          <t>59.500,00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=HYPERLINK("https://www.leilaoonline.com.br/lote/detalhe/23359", "3596")</f>
      </c>
      <c r="B23" s="4" t="s">
        <f>=HYPERLINK("https://www.leilaoonline.com.br/lote/detalhe/23359", " GRADE ARADORA 20 DISCOS, FR103101, UND BARRA")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=HYPERLINK("https://www.leilaoonline.com.br/lote/detalhe/23752", "3613")</f>
      </c>
      <c r="B24" s="4" t="s">
        <f>=HYPERLINK("https://www.leilaoonline.com.br/lote/detalhe/23752", " SUCATA DE MOVEIS E UTENSILIOS DIVERSOS, VEJA ABAIXO, S/FR, UND BARRA")</f>
      </c>
      <c r="C24" s="4" t="inlineStr">
        <is>
          <t>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=HYPERLINK("https://www.leilaoonline.com.br/lote/detalhe/23766", "3614")</f>
      </c>
      <c r="B25" s="4" t="s">
        <f>=HYPERLINK("https://www.leilaoonline.com.br/lote/detalhe/23766", "1 AGITADOR MAGNÉTICO, 1 DOSADOR DIGITAL,1 TERMO HIGRÔMETRO PORTÁTIL E 1 MESA, S/FR,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=HYPERLINK("https://www.leilaoonline.com.br/lote/detalhe/23739", "3615")</f>
      </c>
      <c r="B26" s="4" t="s">
        <f>=HYPERLINK("https://www.leilaoonline.com.br/lote/detalhe/23739", " BRAÇO E BARRA PARA TRATORES, S/FR, UND BARRA")</f>
      </c>
      <c r="C26" s="4" t="inlineStr">
        <is>
          <t>Vendido</t>
        </is>
      </c>
      <c r="D26" s="4" t="inlineStr">
        <is>
          <t>36</t>
        </is>
      </c>
      <c r="E26" s="5" t="inlineStr">
        <is>
          <t>7.300,00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=HYPERLINK("https://www.leilaoonline.com.br/lote/detalhe/23635", "3616")</f>
      </c>
      <c r="B27" s="4" t="s">
        <f>=HYPERLINK("https://www.leilaoonline.com.br/lote/detalhe/23635", " TRATOR CASE MAXXUM 180 4X4, ANO 2010, SÉRIE ZACD-76098, FR102829, UND BARRA")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=HYPERLINK("https://www.leilaoonline.com.br/lote/detalhe/23637", "3617")</f>
      </c>
      <c r="B28" s="4" t="s">
        <f>=HYPERLINK("https://www.leilaoonline.com.br/lote/detalhe/23637", " TRATOR CASE MAXXUM 180 4X4, ANO 2010, SÉRIE ZACD-62949, FR102827, UND BARRA")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=HYPERLINK("https://www.leilaoonline.com.br/lote/detalhe/23644", "3618")</f>
      </c>
      <c r="B29" s="4" t="s">
        <f>=HYPERLINK("https://www.leilaoonline.com.br/lote/detalhe/23644", " TRATOR CASE MAXXUM 180 4X4, ANO 2010, SÉRIE ZACD63033, FR71878, UND BARRA")</f>
      </c>
      <c r="C29" s="4" t="inlineStr">
        <is>
          <t>Vendido</t>
        </is>
      </c>
      <c r="D29" s="4" t="inlineStr">
        <is>
          <t>41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=HYPERLINK("https://www.leilaoonline.com.br/lote/detalhe/23641", "3619")</f>
      </c>
      <c r="B30" s="4" t="s">
        <f>=HYPERLINK("https://www.leilaoonline.com.br/lote/detalhe/23641", " REBOQUE R/RANDON RQ CA C. PICADA C/ RALA DIM 12,50M, ANO 2010, FR96775 - RECUPERADO CSV -, UND BARRA")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=HYPERLINK("https://www.leilaoonline.com.br/lote/detalhe/23648", "3620")</f>
      </c>
      <c r="B31" s="4" t="s">
        <f>=HYPERLINK("https://www.leilaoonline.com.br/lote/detalhe/23648", " REBOQUE R/ RANDON RQ CA CANA PICADA, ANO 2012, FR70384, UND BARRA")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=HYPERLINK("https://www.leilaoonline.com.br/lote/detalhe/23646", "3621")</f>
      </c>
      <c r="B32" s="4" t="s">
        <f>=HYPERLINK("https://www.leilaoonline.com.br/lote/detalhe/23646", " SEMI-REBOQUE SR/USICAMP SRCP E2 10000 CANA INTEIRA, ANO 2008, FR70353,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=HYPERLINK("https://www.leilaoonline.com.br/lote/detalhe/23647", "3622")</f>
      </c>
      <c r="B33" s="4" t="s">
        <f>=HYPERLINK("https://www.leilaoonline.com.br/lote/detalhe/23647", " REBOQUE R / RANDON RQ CA CANA PICADA COM RALA DIM 12,50M, ANO 2010, FR96787,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=HYPERLINK("https://www.leilaoonline.com.br/lote/detalhe/23745", "3623")</f>
      </c>
      <c r="B34" s="4" t="s">
        <f>=HYPERLINK("https://www.leilaoonline.com.br/lote/detalhe/23745", " SUCATA DE EQUIPAMENTOS DIVERSOS, MOTOR DE COLHEDORA E OUTROS, S/FR/ UND BARRA")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=HYPERLINK("https://www.leilaoonline.com.br/lote/detalhe/23645", "3624")</f>
      </c>
      <c r="B35" s="4" t="s">
        <f>=HYPERLINK("https://www.leilaoonline.com.br/lote/detalhe/23645", " CAMINHAO SCANIA/P124CA6X4NZ 400, TIPO C. TRATOR , ANO 2003, FR52868, UND BARRA")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51.500,00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=HYPERLINK("https://www.leilaoonline.com.br/lote/detalhe/23643", "3625")</f>
      </c>
      <c r="B36" s="4" t="s">
        <f>=HYPERLINK("https://www.leilaoonline.com.br/lote/detalhe/23643", " CAMINHÃO VW/BMB 31.320 CNC CM. (VENDA SEM MOTOR), TIPO C. TRATOR , ANO 2010, FR96486,  UND BARRA")</f>
      </c>
      <c r="C36" s="4" t="inlineStr">
        <is>
          <t>Vendido</t>
        </is>
      </c>
      <c r="D36" s="4" t="inlineStr">
        <is>
          <t>35</t>
        </is>
      </c>
      <c r="E36" s="5" t="inlineStr">
        <is>
          <t>32.000,00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=HYPERLINK("https://www.leilaoonline.com.br/lote/detalhe/23640", "3626")</f>
      </c>
      <c r="B37" s="4" t="s">
        <f>=HYPERLINK("https://www.leilaoonline.com.br/lote/detalhe/23640", " 1 MOTOR diesel p/ CAMINHÃO VW 31,320, S/FR, UND BARRA")</f>
      </c>
      <c r="C37" s="4" t="inlineStr">
        <is>
          <t>Vendido</t>
        </is>
      </c>
      <c r="D37" s="4" t="inlineStr">
        <is>
          <t>52</t>
        </is>
      </c>
      <c r="E37" s="5" t="inlineStr">
        <is>
          <t>14.750,00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=HYPERLINK("https://www.leilaoonline.com.br/lote/detalhe/23751", "3627")</f>
      </c>
      <c r="B38" s="4" t="s">
        <f>=HYPERLINK("https://www.leilaoonline.com.br/lote/detalhe/23751", " COLHEDORA JOHN DEERE 3522 2L FR101450 ANO 2010")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=HYPERLINK("https://www.leilaoonline.com.br/lote/detalhe/23747", "3628")</f>
      </c>
      <c r="B39" s="4" t="s">
        <f>=HYPERLINK("https://www.leilaoonline.com.br/lote/detalhe/23747", " MOTOR M.BENZ, 2 CX DE CÂMBIO E 1 EIXO, S/FR, UND BARRA")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=HYPERLINK("https://www.leilaoonline.com.br/lote/detalhe/23740", "3629")</f>
      </c>
      <c r="B40" s="4" t="s">
        <f>=HYPERLINK("https://www.leilaoonline.com.br/lote/detalhe/23740", " DOLLY RANDON, FR97968, (SEM DOCUMENTO), UND BARRA")</f>
      </c>
      <c r="C40" s="4" t="inlineStr">
        <is>
          <t>Vendido</t>
        </is>
      </c>
      <c r="D40" s="4" t="inlineStr">
        <is>
          <t>24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=HYPERLINK("https://www.leilaoonline.com.br/lote/detalhe/23741", "3630")</f>
      </c>
      <c r="B41" s="4" t="s">
        <f>=HYPERLINK("https://www.leilaoonline.com.br/lote/detalhe/23741", " CARRETA DISTISBUIDORA DE TORTA, FR103661,UND BARRA")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=HYPERLINK("https://www.leilaoonline.com.br/lote/detalhe/23743", "3631")</f>
      </c>
      <c r="B42" s="4" t="s">
        <f>=HYPERLINK("https://www.leilaoonline.com.br/lote/detalhe/23743", " TRITURADOR DE PALHA TRITON, FR103883, ANO 2010, UND BARRA")</f>
      </c>
      <c r="C42" s="4" t="inlineStr">
        <is>
          <t>Vendido</t>
        </is>
      </c>
      <c r="D42" s="4" t="inlineStr">
        <is>
          <t>70</t>
        </is>
      </c>
      <c r="E42" s="5" t="inlineStr">
        <is>
          <t>12.100,00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=HYPERLINK("https://www.leilaoonline.com.br/lote/detalhe/23636", "3632")</f>
      </c>
      <c r="B43" s="4" t="s">
        <f>=HYPERLINK("https://www.leilaoonline.com.br/lote/detalhe/23636", " CAMINHAO VW/BMB 31.320 CNC CM, TIPO C. TRATOR , ANO 2011/2012, FR96669, UND BARRA")</f>
      </c>
      <c r="C43" s="4" t="inlineStr">
        <is>
          <t>Não vendido</t>
        </is>
      </c>
      <c r="D43" s="4" t="inlineStr">
        <is>
          <t>82</t>
        </is>
      </c>
      <c r="E43" s="5" t="inlineStr">
        <is>
          <t>64.000,00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=HYPERLINK("https://www.leilaoonline.com.br/lote/detalhe/23649", "3633")</f>
      </c>
      <c r="B44" s="4" t="s">
        <f>=HYPERLINK("https://www.leilaoonline.com.br/lote/detalhe/23649", " 19 TUBOS DE FIBRA DIVERSOS TAMANHOS, S/FR, (s/ uso,  UND BARRA")</f>
      </c>
      <c r="C44" s="4" t="inlineStr">
        <is>
          <t>Vendido</t>
        </is>
      </c>
      <c r="D44" s="4" t="inlineStr">
        <is>
          <t>12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=HYPERLINK("https://www.leilaoonline.com.br/lote/detalhe/23744", "3634")</f>
      </c>
      <c r="B45" s="4" t="s">
        <f>=HYPERLINK("https://www.leilaoonline.com.br/lote/detalhe/23744", " DIVERSOS TUBOS DE PVC, ( 8,6 E 4 POL,), S/FR, UND BARRA")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=HYPERLINK("https://www.leilaoonline.com.br/lote/detalhe/23639", "3635")</f>
      </c>
      <c r="B46" s="4" t="s">
        <f>=HYPERLINK("https://www.leilaoonline.com.br/lote/detalhe/23639", " TRATOR VALMET 1780, ANO 1991,  FR100141, UND BARRA")</f>
      </c>
      <c r="C46" s="4" t="inlineStr">
        <is>
          <t>Vendido</t>
        </is>
      </c>
      <c r="D46" s="4" t="inlineStr">
        <is>
          <t>53</t>
        </is>
      </c>
      <c r="E46" s="5" t="inlineStr">
        <is>
          <t>36.000,00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=HYPERLINK("https://www.leilaoonline.com.br/lote/detalhe/23749", "3636")</f>
      </c>
      <c r="B47" s="4" t="s">
        <f>=HYPERLINK("https://www.leilaoonline.com.br/lote/detalhe/23749", " DOLLY USICAMP, FR98002, (SEM DOCUMENTO), UND BARRA")</f>
      </c>
      <c r="C47" s="4" t="inlineStr">
        <is>
          <t>Vendido</t>
        </is>
      </c>
      <c r="D47" s="4" t="inlineStr">
        <is>
          <t>29</t>
        </is>
      </c>
      <c r="E47" s="5" t="inlineStr">
        <is>
          <t>5.950,00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=HYPERLINK("https://www.leilaoonline.com.br/lote/detalhe/23748", "3637")</f>
      </c>
      <c r="B48" s="4" t="s">
        <f>=HYPERLINK("https://www.leilaoonline.com.br/lote/detalhe/23748", " DOLLY , FR97988, (SEM DOCUMENTO), UND BARRA")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=HYPERLINK("https://www.leilaoonline.com.br/lote/detalhe/23753", "3638")</f>
      </c>
      <c r="B49" s="4" t="s">
        <f>=HYPERLINK("https://www.leilaoonline.com.br/lote/detalhe/23753", " DOLLY  RANDON, FR97970, (SEM DOCUMENTO), UND BARRA")</f>
      </c>
      <c r="C49" s="4" t="inlineStr">
        <is>
          <t>Vendido</t>
        </is>
      </c>
      <c r="D49" s="4" t="inlineStr">
        <is>
          <t>30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=HYPERLINK("https://www.leilaoonline.com.br/lote/detalhe/23746", "3639")</f>
      </c>
      <c r="B50" s="4" t="s">
        <f>=HYPERLINK("https://www.leilaoonline.com.br/lote/detalhe/23746", " DOLLY , FR164810, (SEM DOCUMENTO), UND BARRA")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=HYPERLINK("https://www.leilaoonline.com.br/lote/detalhe/23642", "3640")</f>
      </c>
      <c r="B51" s="4" t="s">
        <f>=HYPERLINK("https://www.leilaoonline.com.br/lote/detalhe/23642", " SEMI-REBOQUE SR/USICAMP SRCP E2 10000 CANA PICADA 12,50M, ANO 2008, FR96259, UND BARRA")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=HYPERLINK("https://www.leilaoonline.com.br/lote/detalhe/23750", "3641")</f>
      </c>
      <c r="B52" s="4" t="s">
        <f>=HYPERLINK("https://www.leilaoonline.com.br/lote/detalhe/23750", " EQUIPAMENTO P/ JATO DE AREIA BLASTIBRÁS, PAT.201693, UND BARRA")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=HYPERLINK("https://www.leilaoonline.com.br/lote/detalhe/23742", "3642")</f>
      </c>
      <c r="B53" s="4" t="s">
        <f>=HYPERLINK("https://www.leilaoonline.com.br/lote/detalhe/23742", " CÂMBIO DESMONTADO, S/FR, UND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=HYPERLINK("https://www.leilaoonline.com.br/lote/detalhe/23638", "3643")</f>
      </c>
      <c r="B54" s="4" t="s">
        <f>=HYPERLINK("https://www.leilaoonline.com.br/lote/detalhe/23638", " TRANSBORDO COR AZUL SERMAG 12T, FR47018, UND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=HYPERLINK("https://www.leilaoonline.com.br/lote/detalhe/23853", "3644")</f>
      </c>
      <c r="B55" s="4" t="s">
        <f>=HYPERLINK("https://www.leilaoonline.com.br/lote/detalhe/23853", "205 RODAS APROXIMADAMENTE, S/FR, UND BARRA (veja abaixo)")</f>
      </c>
      <c r="C55" s="4" t="inlineStr">
        <is>
          <t>Vendido</t>
        </is>
      </c>
      <c r="D55" s="4" t="inlineStr">
        <is>
          <t>50</t>
        </is>
      </c>
      <c r="E55" s="5" t="inlineStr">
        <is>
          <t>8.650,00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=HYPERLINK("https://www.leilaoonline.com.br/lote/detalhe/24127", "3645")</f>
      </c>
      <c r="B56" s="4" t="s">
        <f>=HYPERLINK("https://www.leilaoonline.com.br/lote/detalhe/24127", " NOBREAK COM 16 BATERIAS, S/FR, UND BARRA")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=HYPERLINK("https://www.leilaoonline.com.br/lote/detalhe/24129", "4718")</f>
      </c>
      <c r="B57" s="4" t="s">
        <f>=HYPERLINK("https://www.leilaoonline.com.br/lote/detalhe/24129", "CARRETA DE SERVIÇOS FABR. PRÓPRIA, S/FR, UND PARAÍSO")</f>
      </c>
      <c r="C57" s="4" t="inlineStr">
        <is>
          <t>Vendido</t>
        </is>
      </c>
      <c r="D57" s="4" t="inlineStr">
        <is>
          <t>8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=HYPERLINK("https://www.leilaoonline.com.br/lote/detalhe/24130", "4747")</f>
      </c>
      <c r="B58" s="4" t="s">
        <f>=HYPERLINK("https://www.leilaoonline.com.br/lote/detalhe/24130", "TRATOR NEW ROLAND TL 75, ANO 2004, FR19815, UND PARAÍSO")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26.500,00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=HYPERLINK("https://www.leilaoonline.com.br/lote/detalhe/23689", "4797")</f>
      </c>
      <c r="B59" s="4" t="s">
        <f>=HYPERLINK("https://www.leilaoonline.com.br/lote/detalhe/23689", " 4 VOLANDEIRA COM EIXO E UMA COM PIÃO, S/FR, UND PARAÍSO")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=HYPERLINK("https://www.leilaoonline.com.br/lote/detalhe/23692", "4800")</f>
      </c>
      <c r="B60" s="4" t="s">
        <f>=HYPERLINK("https://www.leilaoonline.com.br/lote/detalhe/23692", " 5 PNEUS C/RODAS (montados) p/ caminhão, S/FR, UND PARAÍSO")</f>
      </c>
      <c r="C60" s="4" t="inlineStr">
        <is>
          <t>Vendido</t>
        </is>
      </c>
      <c r="D60" s="4" t="inlineStr">
        <is>
          <t>19</t>
        </is>
      </c>
      <c r="E60" s="5" t="inlineStr">
        <is>
          <t>3.250,00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=HYPERLINK("https://www.leilaoonline.com.br/lote/detalhe/23688", "4801")</f>
      </c>
      <c r="B61" s="4" t="s">
        <f>=HYPERLINK("https://www.leilaoonline.com.br/lote/detalhe/23688", " TRATOR CASE 180, ANO 2011, FR19212, UND PARAISO")</f>
      </c>
      <c r="C61" s="4" t="inlineStr">
        <is>
          <t>Vendido</t>
        </is>
      </c>
      <c r="D61" s="4" t="inlineStr">
        <is>
          <t>8</t>
        </is>
      </c>
      <c r="E61" s="5" t="inlineStr">
        <is>
          <t>16.000,00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=HYPERLINK("https://www.leilaoonline.com.br/lote/detalhe/23699", "5682")</f>
      </c>
      <c r="B62" s="4" t="s">
        <f>=HYPERLINK("https://www.leilaoonline.com.br/lote/detalhe/23699", " VW/Gol 1.0 GIV, ANO 2012/2013, FLEX, FR31619, UND SANTA CANDIDA")</f>
      </c>
      <c r="C62" s="4" t="inlineStr">
        <is>
          <t>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=HYPERLINK("https://www.leilaoonline.com.br/lote/detalhe/23701", "5690")</f>
      </c>
      <c r="B63" s="4" t="s">
        <f>=HYPERLINK("https://www.leilaoonline.com.br/lote/detalhe/23701", " VW/GOL 1.0 GIV, ANO 2012/2013, FLEX, FR19646, UND SANTA CANDIDA")</f>
      </c>
      <c r="C63" s="4" t="inlineStr">
        <is>
          <t>Vendido</t>
        </is>
      </c>
      <c r="D63" s="4" t="inlineStr">
        <is>
          <t>25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=HYPERLINK("https://www.leilaoonline.com.br/lote/detalhe/23700", "5691")</f>
      </c>
      <c r="B64" s="4" t="s">
        <f>=HYPERLINK("https://www.leilaoonline.com.br/lote/detalhe/23700", " CAMINHÃO VW/ 12-140 H Toco, ANO 1996/1997, FR19667, UND SANTA CANDIDA")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=HYPERLINK("https://www.leilaoonline.com.br/lote/detalhe/23698", "5692")</f>
      </c>
      <c r="B65" s="4" t="s">
        <f>=HYPERLINK("https://www.leilaoonline.com.br/lote/detalhe/23698", " CAMINHÃO VOLVO/FM 12 420 6X4R, ANO 2004, FR19682, UND SANTA CANDIDA")</f>
      </c>
      <c r="C65" s="4" t="inlineStr">
        <is>
          <t>Vendido</t>
        </is>
      </c>
      <c r="D65" s="4" t="inlineStr">
        <is>
          <t>60</t>
        </is>
      </c>
      <c r="E65" s="5" t="inlineStr">
        <is>
          <t>42.000,00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=HYPERLINK("https://www.leilaoonline.com.br/lote/detalhe/23693", "5693")</f>
      </c>
      <c r="B66" s="4" t="s">
        <f>=HYPERLINK("https://www.leilaoonline.com.br/lote/detalhe/23693", " CAMINHÃO SCANIA/P124 CB 6X4 NZ 420, ANO 2005/2005, FR094, UND SANTA CANDIDA")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45.000,00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=HYPERLINK("https://www.leilaoonline.com.br/lote/detalhe/23695", "5695")</f>
      </c>
      <c r="B67" s="4" t="s">
        <f>=HYPERLINK("https://www.leilaoonline.com.br/lote/detalhe/23695", " HILO CAP.25 ton COM ACIONAMENTO (SEM MOTOR), S/FR, UND SANTA CANDIDA")</f>
      </c>
      <c r="C67" s="4" t="inlineStr">
        <is>
          <t>Vendido</t>
        </is>
      </c>
      <c r="D67" s="4" t="inlineStr">
        <is>
          <t>8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=HYPERLINK("https://www.leilaoonline.com.br/lote/detalhe/23694", "5696")</f>
      </c>
      <c r="B68" s="4" t="s">
        <f>=HYPERLINK("https://www.leilaoonline.com.br/lote/detalhe/23694", " 1 MESA DE ALIMENTAÇÃO Nº 50, S/FR, UND SANTA CANDIDA")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=HYPERLINK("https://www.leilaoonline.com.br/lote/detalhe/23697", "5697")</f>
      </c>
      <c r="B69" s="4" t="s">
        <f>=HYPERLINK("https://www.leilaoonline.com.br/lote/detalhe/23697", " 1 MESA DE ALIMENTAÇÃO Nº 30, S/FR, UND SANTA CANDIDA")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=HYPERLINK("https://www.leilaoonline.com.br/lote/detalhe/23611", "11603")</f>
      </c>
      <c r="B70" s="4" t="s">
        <f>=HYPERLINK("https://www.leilaoonline.com.br/lote/detalhe/23611", "SEMI- REBOQUE SERGOMEL SRSCPI 2E, ANO 2014, FR 361737, LOC. UND ZANIN")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=HYPERLINK("https://www.leilaoonline.com.br/lote/detalhe/23616", "11604")</f>
      </c>
      <c r="B71" s="4" t="s">
        <f>=HYPERLINK("https://www.leilaoonline.com.br/lote/detalhe/23616", "REBOQUE SERGOMEL RSCPI 4E, ANO 2014/2014, FR 361739, LOC. UND ZANIN")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=HYPERLINK("https://www.leilaoonline.com.br/lote/detalhe/23612", "11605")</f>
      </c>
      <c r="B72" s="4" t="s">
        <f>=HYPERLINK("https://www.leilaoonline.com.br/lote/detalhe/23612", "REBOQUE RANDON RQ CA 8,00M,ANO 2008/2008, FR 81979, LOC. UND. ZANIN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=HYPERLINK("https://www.leilaoonline.com.br/lote/detalhe/23610", "11610")</f>
      </c>
      <c r="B73" s="4" t="s">
        <f>=HYPERLINK("https://www.leilaoonline.com.br/lote/detalhe/23610", "SEMI-REBOQUE SR/USICAMP SRCP E2 10000 - 12,50M, ANO 2009 FR164027, LOC. UND ZANIN ")</f>
      </c>
      <c r="C73" s="4" t="inlineStr">
        <is>
          <t>Não vendido</t>
        </is>
      </c>
      <c r="D73" s="4" t="inlineStr">
        <is>
          <t>12</t>
        </is>
      </c>
      <c r="E73" s="5" t="inlineStr">
        <is>
          <t>20.000,00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=HYPERLINK("https://www.leilaoonline.com.br/lote/detalhe/23357", "11673")</f>
      </c>
      <c r="B74" s="4" t="s">
        <f>=HYPERLINK("https://www.leilaoonline.com.br/lote/detalhe/23357", " TRATOR VALMET 1580 4X4, ANO 1996, FR360642, SÉRIE 15804T316473, UND SERRA")</f>
      </c>
      <c r="C74" s="4" t="inlineStr">
        <is>
          <t>Vendido</t>
        </is>
      </c>
      <c r="D74" s="4" t="inlineStr">
        <is>
          <t>54</t>
        </is>
      </c>
      <c r="E74" s="5" t="inlineStr">
        <is>
          <t>30.500,00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=HYPERLINK("https://www.leilaoonline.com.br/lote/detalhe/23358", "11675")</f>
      </c>
      <c r="B75" s="4" t="s">
        <f>=HYPERLINK("https://www.leilaoonline.com.br/lote/detalhe/23358", " TRATOR VALMET 1580 4X4, ANO 1996, FR360641, SÉRIE 15804T31703, UND SERRA")</f>
      </c>
      <c r="C75" s="4" t="inlineStr">
        <is>
          <t>Vendido</t>
        </is>
      </c>
      <c r="D75" s="4" t="inlineStr">
        <is>
          <t>75</t>
        </is>
      </c>
      <c r="E75" s="5" t="inlineStr">
        <is>
          <t>29.000,00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=HYPERLINK("https://www.leilaoonline.com.br/lote/detalhe/23838", "12040")</f>
      </c>
      <c r="B76" s="4" t="s">
        <f>=HYPERLINK("https://www.leilaoonline.com.br/lote/detalhe/23838", "MOVEIS DIVERSOS: MESAS/CADEIRAS/BEBEDOUROS/AR CONDIC./TELEVISOR/ESTUFA E FREEZER, S/FR, UND JUNQUEIRA")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=HYPERLINK("https://www.leilaoonline.com.br/lote/detalhe/23837", "12329")</f>
      </c>
      <c r="B77" s="4" t="s">
        <f>=HYPERLINK("https://www.leilaoonline.com.br/lote/detalhe/23837", "02 CORTINAS DE AR SPRINGER COM 1 METRO APROX. CADA – IMOBIL. 123308/123306, UND JUNQUEIRA")</f>
      </c>
      <c r="C77" s="4" t="inlineStr">
        <is>
          <t>Vendido</t>
        </is>
      </c>
      <c r="D77" s="4" t="inlineStr">
        <is>
          <t>3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=HYPERLINK("https://www.leilaoonline.com.br/lote/detalhe/23608", "13050")</f>
      </c>
      <c r="B78" s="4" t="s">
        <f>=HYPERLINK("https://www.leilaoonline.com.br/lote/detalhe/23608", "ONIBUS M.BENZ/OF 1318, ANO 1993, FR119009, LOC.UND ZANIN")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16.500,00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=HYPERLINK("https://www.leilaoonline.com.br/lote/detalhe/23613", "13052")</f>
      </c>
      <c r="B79" s="4" t="s">
        <f>=HYPERLINK("https://www.leilaoonline.com.br/lote/detalhe/23613", "REBOQUE R/GUERRA AG CV, ANO 2009, FR 82612, LOC. UND ZANIN ")</f>
      </c>
      <c r="C79" s="4" t="inlineStr">
        <is>
          <t>Não vendido</t>
        </is>
      </c>
      <c r="D79" s="4" t="inlineStr">
        <is>
          <t>42</t>
        </is>
      </c>
      <c r="E79" s="5" t="inlineStr">
        <is>
          <t>14.750,00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=HYPERLINK("https://www.leilaoonline.com.br/lote/detalhe/23617", "13053")</f>
      </c>
      <c r="B80" s="4" t="s">
        <f>=HYPERLINK("https://www.leilaoonline.com.br/lote/detalhe/23617", "HIDROROLL,SR IDEROL, ROLÃO (SEM MOTOR), 1985/1985, FR360463, LOC. UND ZANIN")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=HYPERLINK("https://www.leilaoonline.com.br/lote/detalhe/23609", "13054")</f>
      </c>
      <c r="B81" s="4" t="s">
        <f>=HYPERLINK("https://www.leilaoonline.com.br/lote/detalhe/23609", "CAMINHÃO M.BENZ/L 2213 COMBOIO, ANO 1984/1984, FR 360218, LOC. UND ZANIN ")</f>
      </c>
      <c r="C81" s="4" t="inlineStr">
        <is>
          <t>Vendido</t>
        </is>
      </c>
      <c r="D81" s="4" t="inlineStr">
        <is>
          <t>34</t>
        </is>
      </c>
      <c r="E81" s="5" t="inlineStr">
        <is>
          <t>20.750,00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=HYPERLINK("https://www.leilaoonline.com.br/lote/detalhe/23836", "13055")</f>
      </c>
      <c r="B82" s="4" t="s">
        <f>=HYPERLINK("https://www.leilaoonline.com.br/lote/detalhe/23836", "CARREGADORA M.F 290 4X4 GUINCHO OFIC. SÉRIE 2904159544, ANO 2004, FR360973, UND ZANIN")</f>
      </c>
      <c r="C82" s="4" t="inlineStr">
        <is>
          <t>Não vendido</t>
        </is>
      </c>
      <c r="D82" s="4" t="inlineStr">
        <is>
          <t>28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=HYPERLINK("https://www.leilaoonline.com.br/lote/detalhe/23614", "14003")</f>
      </c>
      <c r="B83" s="4" t="s">
        <f>=HYPERLINK("https://www.leilaoonline.com.br/lote/detalhe/23614", "REBOQUE RANDON SP RQ, ANO 2010, FR96735, RECUPERADO DE CSV - LOC. UND ZANIN")</f>
      </c>
      <c r="C83" s="4" t="inlineStr">
        <is>
          <t>Não vendido</t>
        </is>
      </c>
      <c r="D83" s="4" t="inlineStr">
        <is>
          <t>42</t>
        </is>
      </c>
      <c r="E83" s="5" t="inlineStr">
        <is>
          <t>33.500,00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=HYPERLINK("https://www.leilaoonline.com.br/lote/detalhe/23615", "14005")</f>
      </c>
      <c r="B84" s="4" t="s">
        <f>=HYPERLINK("https://www.leilaoonline.com.br/lote/detalhe/23615", "REBOQUE RANDON RQ CA, ANO 2010/2010, FR96768, LOC. UND ZANIN")</f>
      </c>
      <c r="C84" s="4" t="inlineStr">
        <is>
          <t>Vendido</t>
        </is>
      </c>
      <c r="D84" s="4" t="inlineStr">
        <is>
          <t>107</t>
        </is>
      </c>
      <c r="E84" s="5" t="inlineStr">
        <is>
          <t>34.250,00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=HYPERLINK("https://www.leilaoonline.com.br/lote/detalhe/23604", "15352")</f>
      </c>
      <c r="B85" s="4" t="s">
        <f>=HYPERLINK("https://www.leilaoonline.com.br/lote/detalhe/23604", "ONIBUS M.BENZ,OF 1620 VERDE,ANO 1996/1996,, FR97480, UND.BONFIM")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=HYPERLINK("https://www.leilaoonline.com.br/lote/detalhe/23605", "15360")</f>
      </c>
      <c r="B86" s="4" t="s">
        <f>=HYPERLINK("https://www.leilaoonline.com.br/lote/detalhe/23605", "CAMINHÃO M.BENZ/L 2638, 6X4, COM MUNCK E CARROCERIA DE AÇO, ANO 2002, FR120848, LOC. UND BONFIM")</f>
      </c>
      <c r="C86" s="4" t="inlineStr">
        <is>
          <t>Vendido</t>
        </is>
      </c>
      <c r="D86" s="4" t="inlineStr">
        <is>
          <t>161</t>
        </is>
      </c>
      <c r="E86" s="5" t="inlineStr">
        <is>
          <t>72.750,00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=HYPERLINK("https://www.leilaoonline.com.br/lote/detalhe/23603", "15361")</f>
      </c>
      <c r="B87" s="4" t="s">
        <f>=HYPERLINK("https://www.leilaoonline.com.br/lote/detalhe/23603", "CHEVROLET / S10 LS, FD2 2.4, 4X2, ANO 2013/2013, FLEX, FALTAM PORTAS E RODAS, FR118505, LOC. UND BONFIM ")</f>
      </c>
      <c r="C87" s="4" t="inlineStr">
        <is>
          <t>Vendido</t>
        </is>
      </c>
      <c r="D87" s="4" t="inlineStr">
        <is>
          <t>72</t>
        </is>
      </c>
      <c r="E87" s="5" t="inlineStr">
        <is>
          <t>25.750,00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=HYPERLINK("https://www.leilaoonline.com.br/lote/detalhe/23606", "15362")</f>
      </c>
      <c r="B88" s="4" t="s">
        <f>=HYPERLINK("https://www.leilaoonline.com.br/lote/detalhe/23606", "VW/15.180 EURO3 WORKER, ANO 2010, FR 92141, LOC UND BONFIM")</f>
      </c>
      <c r="C88" s="4" t="inlineStr">
        <is>
          <t>Vendido</t>
        </is>
      </c>
      <c r="D88" s="4" t="inlineStr">
        <is>
          <t>198</t>
        </is>
      </c>
      <c r="E88" s="5" t="inlineStr">
        <is>
          <t>65.750,00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=HYPERLINK("https://www.leilaoonline.com.br/lote/detalhe/23607", "15363")</f>
      </c>
      <c r="B89" s="4" t="s">
        <f>=HYPERLINK("https://www.leilaoonline.com.br/lote/detalhe/23607", "31 MAQUINAS DE SOLDA, SF , LOC. UND BONFIM ")</f>
      </c>
      <c r="C89" s="4" t="inlineStr">
        <is>
          <t>Vendido</t>
        </is>
      </c>
      <c r="D89" s="4" t="inlineStr">
        <is>
          <t>81</t>
        </is>
      </c>
      <c r="E89" s="5" t="inlineStr">
        <is>
          <t>15.800,00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=HYPERLINK("https://www.leilaoonline.com.br/lote/detalhe/23723", "20113")</f>
      </c>
      <c r="B90" s="4" t="s">
        <f>=HYPERLINK("https://www.leilaoonline.com.br/lote/detalhe/23723", " 2 TANQUES PLASTICO, S/FR, ( 1 TANQUE GDE E 1 MÉDIO), UND COSTA PINTO")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=HYPERLINK("https://www.leilaoonline.com.br/lote/detalhe/23714", "20114")</f>
      </c>
      <c r="B91" s="4" t="s">
        <f>=HYPERLINK("https://www.leilaoonline.com.br/lote/detalhe/23714", " 3 TANQUES PLASTICO, S/FR, ( 1 TANQUE GDE E 1 MÉDIO E 1 PQ), UND COSTA PINTO")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=HYPERLINK("https://www.leilaoonline.com.br/lote/detalhe/23711", "20115")</f>
      </c>
      <c r="B92" s="4" t="s">
        <f>=HYPERLINK("https://www.leilaoonline.com.br/lote/detalhe/23711", " 1 MOTO GERADOR, FR 508573, UND COSTA PINTO")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=HYPERLINK("https://www.leilaoonline.com.br/lote/detalhe/23720", "20116")</f>
      </c>
      <c r="B93" s="4" t="s">
        <f>=HYPERLINK("https://www.leilaoonline.com.br/lote/detalhe/23720", " 130 (*APROX.) DE  PLACAS P/FILTROS, S/FR, UND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=HYPERLINK("https://www.leilaoonline.com.br/lote/detalhe/23710", "20117")</f>
      </c>
      <c r="B94" s="4" t="s">
        <f>=HYPERLINK("https://www.leilaoonline.com.br/lote/detalhe/23710", " 1 JUNTA DE EXPANSÃO, SEM USO,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=HYPERLINK("https://www.leilaoonline.com.br/lote/detalhe/23713", "20121")</f>
      </c>
      <c r="B95" s="4" t="s">
        <f>=HYPERLINK("https://www.leilaoonline.com.br/lote/detalhe/23713", " CARRETA SERVIÇOS DIVERSOS, FR57187, (LOTE APENAS CARRETA SEM DOCUMENTO ), UND COSTA PINTO ")</f>
      </c>
      <c r="C95" s="4" t="inlineStr">
        <is>
          <t>Vendido</t>
        </is>
      </c>
      <c r="D95" s="4" t="inlineStr">
        <is>
          <t>16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=HYPERLINK("https://www.leilaoonline.com.br/lote/detalhe/23722", "20122")</f>
      </c>
      <c r="B96" s="4" t="s">
        <f>=HYPERLINK("https://www.leilaoonline.com.br/lote/detalhe/23722", " TRANSBORDO ATA 12000 12T, FR57173, UND COSTA PINTO")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15.900,00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=HYPERLINK("https://www.leilaoonline.com.br/lote/detalhe/23721", "20123")</f>
      </c>
      <c r="B97" s="4" t="s">
        <f>=HYPERLINK("https://www.leilaoonline.com.br/lote/detalhe/23721", " CARRETA SERVIÇOS DIVERSOS, FR57205, (LOTE APENAS CARRETA), UND COSTA PINTO ")</f>
      </c>
      <c r="C97" s="4" t="inlineStr">
        <is>
          <t>Vendido</t>
        </is>
      </c>
      <c r="D97" s="4" t="inlineStr">
        <is>
          <t>7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=HYPERLINK("https://www.leilaoonline.com.br/lote/detalhe/23717", "20124")</f>
      </c>
      <c r="B98" s="4" t="s">
        <f>=HYPERLINK("https://www.leilaoonline.com.br/lote/detalhe/23717", " SUBSOLADOR, FR57310, SÉRIE Sant Izab7H-D23F0003, UND COSTA PINTO")</f>
      </c>
      <c r="C98" s="4" t="inlineStr">
        <is>
          <t>Não vendido</t>
        </is>
      </c>
      <c r="D98" s="4" t="inlineStr">
        <is>
          <t>26</t>
        </is>
      </c>
      <c r="E98" s="5" t="inlineStr">
        <is>
          <t>11.750,00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=HYPERLINK("https://www.leilaoonline.com.br/lote/detalhe/23712", "20125")</f>
      </c>
      <c r="B99" s="4" t="s">
        <f>=HYPERLINK("https://www.leilaoonline.com.br/lote/detalhe/23712", " DOLLY RANDON, FR56942 (VENDA SEM DOCUMENTO) UND COSTA PINTO")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=HYPERLINK("https://www.leilaoonline.com.br/lote/detalhe/23707", "21090")</f>
      </c>
      <c r="B100" s="4" t="s">
        <f>=HYPERLINK("https://www.leilaoonline.com.br/lote/detalhe/23707", " ITENS DIVERSOS. ROÇADEIRA, MESAS, CADEIRAS, BEBEDOUROS, S/FR, , UND RAFARD")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=HYPERLINK("https://www.leilaoonline.com.br/lote/detalhe/23706", "21091")</f>
      </c>
      <c r="B101" s="4" t="s">
        <f>=HYPERLINK("https://www.leilaoonline.com.br/lote/detalhe/23706", " ITENS DIVERSOS, PALETEIRA, SUPORTE DE CARROCERIA E OUTROS, PAT. 209320/209315, UND RAFARD")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=HYPERLINK("https://www.leilaoonline.com.br/lote/detalhe/23709", "21092")</f>
      </c>
      <c r="B102" s="4" t="s">
        <f>=HYPERLINK("https://www.leilaoonline.com.br/lote/detalhe/23709", " BOMBA C/REDUTOR, PAT.210318")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4.450,00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=HYPERLINK("https://www.leilaoonline.com.br/lote/detalhe/23708", "21093")</f>
      </c>
      <c r="B103" s="4" t="s">
        <f>=HYPERLINK("https://www.leilaoonline.com.br/lote/detalhe/23708", " SEMI-REBOQUE  SR/RANDON SRCA CA  12,50 M, ANO 2008,FR139662, UND RAFARD")</f>
      </c>
      <c r="C103" s="4" t="inlineStr">
        <is>
          <t>Não vendido</t>
        </is>
      </c>
      <c r="D103" s="4" t="inlineStr">
        <is>
          <t>44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=HYPERLINK("https://www.leilaoonline.com.br/lote/detalhe/23705", "21095")</f>
      </c>
      <c r="B104" s="4" t="s">
        <f>=HYPERLINK("https://www.leilaoonline.com.br/lote/detalhe/23705", " TRANSBORDO ATA 12000 12T, FR68041, UND RAFARD")</f>
      </c>
      <c r="C104" s="4" t="inlineStr">
        <is>
          <t>Não vendido</t>
        </is>
      </c>
      <c r="D104" s="4" t="inlineStr">
        <is>
          <t>83</t>
        </is>
      </c>
      <c r="E104" s="5" t="inlineStr">
        <is>
          <t>18.450,00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=HYPERLINK("https://www.leilaoonline.com.br/lote/detalhe/23716", "24114")</f>
      </c>
      <c r="B105" s="4" t="s">
        <f>=HYPERLINK("https://www.leilaoonline.com.br/lote/detalhe/23716", " DOLLY RODOFORT, FR 56922, ( SEM DOCUMENTO), UND BOM RETIRO")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=HYPERLINK("https://www.leilaoonline.com.br/lote/detalhe/23715", "24115")</f>
      </c>
      <c r="B106" s="4" t="s">
        <f>=HYPERLINK("https://www.leilaoonline.com.br/lote/detalhe/23715", " DOLLY USICAMP, FR 56898, ( SEM DOCUMENTO), UND BOM RETIRO")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=HYPERLINK("https://www.leilaoonline.com.br/lote/detalhe/23719", "24116")</f>
      </c>
      <c r="B107" s="4" t="s">
        <f>=HYPERLINK("https://www.leilaoonline.com.br/lote/detalhe/23719", " ADUBADEIRA JM3520SH JUMIL, FR57305, UND BOM RETIRO")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=HYPERLINK("https://www.leilaoonline.com.br/lote/detalhe/23718", "24117")</f>
      </c>
      <c r="B108" s="4" t="s">
        <f>=HYPERLINK("https://www.leilaoonline.com.br/lote/detalhe/23718", " ADUBADEIRA JM3520SH JUMIL, FR57318, UND BOM RETIRO")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850,00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=HYPERLINK("https://www.leilaoonline.com.br/lote/detalhe/23702", "24118")</f>
      </c>
      <c r="B109" s="4" t="s">
        <f>=HYPERLINK("https://www.leilaoonline.com.br/lote/detalhe/23702", "PRANCHA SR/USICAMP SRCTUS 2 E TIPO S. REBOQUE,  ANO2009, FR59903, UND BOM RETIRO")</f>
      </c>
      <c r="C109" s="4" t="inlineStr">
        <is>
          <t>Vendido</t>
        </is>
      </c>
      <c r="D109" s="4" t="inlineStr">
        <is>
          <t>56</t>
        </is>
      </c>
      <c r="E109" s="5" t="inlineStr">
        <is>
          <t>51.500,00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2026-06-20T05:07:45.00Z</dcterms:created>
  <dc:creator>Tellks Tecnologia</dc:creator>
  <cp:revision>0</cp:revision>
</cp:coreProperties>
</file>