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CABOS, VEÍCULOS, CAMINHÕES EQUIPTOS.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=HYPERLINK("https://www.leilaoonline.com.br/lote/detalhe/25185", "001")</f>
      </c>
      <c r="B11" s="4" t="s">
        <f>=HYPERLINK("https://www.leilaoonline.com.br/lote/detalhe/25185", "082-1396-2018 - PÁ - CARREGADEIRA  - VOLVO L120D")</f>
      </c>
      <c r="C11" s="4" t="inlineStr">
        <is>
          <t>Vendido</t>
        </is>
      </c>
      <c r="D11" s="4" t="inlineStr">
        <is>
          <t>24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=HYPERLINK("https://www.leilaoonline.com.br/lote/detalhe/25103", "002")</f>
      </c>
      <c r="B12" s="4" t="s">
        <f>=HYPERLINK("https://www.leilaoonline.com.br/lote/detalhe/25103", "MARI-TP4705-2019 - Trator Pneu - KOMATSU - WD600 - Ano: 2009")</f>
      </c>
      <c r="C12" s="4" t="inlineStr">
        <is>
          <t>Vendido</t>
        </is>
      </c>
      <c r="D12" s="4" t="inlineStr">
        <is>
          <t>27</t>
        </is>
      </c>
      <c r="E12" s="5" t="inlineStr">
        <is>
          <t>33.000,00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=HYPERLINK("https://www.leilaoonline.com.br/lote/detalhe/24919", "003")</f>
      </c>
      <c r="B13" s="4" t="s">
        <f>=HYPERLINK("https://www.leilaoonline.com.br/lote/detalhe/24919", " SLS-EQ-002-2019 - PÁ CARREGADEIRA - CATERPILLAR - CAT 962H - ANO: 2011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=HYPERLINK("https://www.leilaoonline.com.br/lote/detalhe/25114", "004")</f>
      </c>
      <c r="B14" s="4" t="s">
        <f>=HYPERLINK("https://www.leilaoonline.com.br/lote/detalhe/25114", "MARI-RE3102-2019 - ESCAVADEIRA - CATERPILLAR - CAT 336D - ANO: 2011 - SERIAL / CHASSI: M4T01456")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=HYPERLINK("https://www.leilaoonline.com.br/lote/detalhe/25115", "005")</f>
      </c>
      <c r="B15" s="4" t="s">
        <f>=HYPERLINK("https://www.leilaoonline.com.br/lote/detalhe/25115", "MARI-TE4415-2019 - TRATOR ESTEIRA - KOMATSU - D375 A5 525HP - ANO: 2006 - SERIAL / CHASSI: 18602")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=HYPERLINK("https://www.leilaoonline.com.br/lote/detalhe/24918", "006")</f>
      </c>
      <c r="B16" s="4" t="s">
        <f>=HYPERLINK("https://www.leilaoonline.com.br/lote/detalhe/24918", " PIC-092-2019 - ESCAVADEIRA HIDRAULICA PEQ. PORTE R964C; FAB: LIEB - LIEBHERR - R964C - ANO: 2011")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=HYPERLINK("https://www.leilaoonline.com.br/lote/detalhe/25025", "007")</f>
      </c>
      <c r="B17" s="4" t="s">
        <f>=HYPERLINK("https://www.leilaoonline.com.br/lote/detalhe/25025", " BRU-PM6306-2019 - PÁ CARREGADEIRA - CATERPILLAR - 994F - ANO: 2005 ")</f>
      </c>
      <c r="C17" s="4" t="inlineStr">
        <is>
          <t>Vendido</t>
        </is>
      </c>
      <c r="D17" s="4" t="inlineStr">
        <is>
          <t>69</t>
        </is>
      </c>
      <c r="E17" s="5" t="inlineStr">
        <is>
          <t>125.000,00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=HYPERLINK("https://www.leilaoonline.com.br/lote/detalhe/25147", "009")</f>
      </c>
      <c r="B18" s="4" t="s">
        <f>=HYPERLINK("https://www.leilaoonline.com.br/lote/detalhe/25147", "ITA-030-2019 - 2.046 METROS - CABOS ELETRICOS, CABOS FLEXIVEL DE POTENCIA E OUTROS - VEJA DESCRITIVO DE ITENS 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=HYPERLINK("https://www.leilaoonline.com.br/lote/detalhe/25107", "010")</f>
      </c>
      <c r="B19" s="4" t="s">
        <f>=HYPERLINK("https://www.leilaoonline.com.br/lote/detalhe/25107", "MARAB-004-2019 -  - GENIE - Z60-34 - ANO: 2006 - SERIAL / CHASSI: Z6006-5544 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=HYPERLINK("https://www.leilaoonline.com.br/lote/detalhe/25140", "012")</f>
      </c>
      <c r="B20" s="4" t="s">
        <f>=HYPERLINK("https://www.leilaoonline.com.br/lote/detalhe/25140", "ACD-001 -2019-01 PLATAFORMA ARTICULADA MODELO HA16X- Ano: 2010")</f>
      </c>
      <c r="C20" s="4" t="inlineStr">
        <is>
          <t>Vendido</t>
        </is>
      </c>
      <c r="D20" s="4" t="inlineStr">
        <is>
          <t>47</t>
        </is>
      </c>
      <c r="E20" s="5" t="inlineStr">
        <is>
          <t>33.500,00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=HYPERLINK("https://www.leilaoonline.com.br/lote/detalhe/25141", "013")</f>
      </c>
      <c r="B21" s="4" t="s">
        <f>=HYPERLINK("https://www.leilaoonline.com.br/lote/detalhe/25141", "ACD-002 -2019- 01 PLATAFORMA HAULOTTE , REBOCAVEL A DIESEL MODELO REF: 1300 RT - Ano: 2010")</f>
      </c>
      <c r="C21" s="4" t="inlineStr">
        <is>
          <t>Vendido</t>
        </is>
      </c>
      <c r="D21" s="4" t="inlineStr">
        <is>
          <t>3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=HYPERLINK("https://www.leilaoonline.com.br/lote/detalhe/25142", "014")</f>
      </c>
      <c r="B22" s="4" t="s">
        <f>=HYPERLINK("https://www.leilaoonline.com.br/lote/detalhe/25142", "BRU-EC019-2019 -01 EMPILHADEIRA AGH 40T , ANO 2004 Serial / Chassi: H2X352R00930")</f>
      </c>
      <c r="C22" s="4" t="inlineStr">
        <is>
          <t>Vendido</t>
        </is>
      </c>
      <c r="D22" s="4" t="inlineStr">
        <is>
          <t>37</t>
        </is>
      </c>
      <c r="E22" s="5" t="inlineStr">
        <is>
          <t>15.500,00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=HYPERLINK("https://www.leilaoonline.com.br/lote/detalhe/25123", "018")</f>
      </c>
      <c r="B23" s="4" t="s">
        <f>=HYPERLINK("https://www.leilaoonline.com.br/lote/detalhe/25123", "SLB-012-2019 - MAQUINA DE SOLDA PEAD  - ROTHENBERGUE - 24P12005 - ANO: 2012/2013")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=HYPERLINK("https://www.leilaoonline.com.br/lote/detalhe/25106", "019")</f>
      </c>
      <c r="B24" s="4" t="s">
        <f>=HYPERLINK("https://www.leilaoonline.com.br/lote/detalhe/25106", "MARAB-005-2019 -  -  ALFAMEC  - MARCA ALFAMEC - VAZÃO 3M³H - ANO - SERIAL / CHASSI: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=HYPERLINK("https://www.leilaoonline.com.br/lote/detalhe/24921", "020")</f>
      </c>
      <c r="B25" s="4" t="s">
        <f>=HYPERLINK("https://www.leilaoonline.com.br/lote/detalhe/24921", " SLB-001-2019 - AMBULÂNCIA - MERCEDEZ BENZ - ANO: 2008")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17.000,00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=HYPERLINK("https://www.leilaoonline.com.br/lote/detalhe/25124", "021")</f>
      </c>
      <c r="B26" s="4" t="s">
        <f>=HYPERLINK("https://www.leilaoonline.com.br/lote/detalhe/25124", "SIS-001-2019 - EMPILHADEIRA - PALETRANS  - EMPILHADEIRA ELETRICA MANUAL - ANO:   - SERIAL / CHASSI")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=HYPERLINK("https://www.leilaoonline.com.br/lote/detalhe/25104", "022")</f>
      </c>
      <c r="B27" s="4" t="s">
        <f>=HYPERLINK("https://www.leilaoonline.com.br/lote/detalhe/25104", "MARAB-003-2019 - Paleteira - PALETRANS  - UTILIZAÇÃO MANUAL PALEATRANS")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=HYPERLINK("https://www.leilaoonline.com.br/lote/detalhe/25105", "023")</f>
      </c>
      <c r="B28" s="4" t="s">
        <f>=HYPERLINK("https://www.leilaoonline.com.br/lote/detalhe/25105", "MARAB-002-2019 - Paleteira - PALETRANS  - HIDRÁULICA MANUAL DE VIRAR TAMBOR")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=HYPERLINK("https://www.leilaoonline.com.br/lote/detalhe/24915", "024")</f>
      </c>
      <c r="B29" s="4" t="s">
        <f>=HYPERLINK("https://www.leilaoonline.com.br/lote/detalhe/24915", " 082-1328-2018 - VARREDEIRA - KARCHER - KMR 1700 D - ANO: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=HYPERLINK("https://www.leilaoonline.com.br/lote/detalhe/25108", "025")</f>
      </c>
      <c r="B30" s="4" t="s">
        <f>=HYPERLINK("https://www.leilaoonline.com.br/lote/detalhe/25108", "MARAB-006-2019 - BIOTEC - ESTAÇÃO DE TRATAMENTO DE ÁGUA  BIOTEC  - ANO:  - SERIAL / CHASSI")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=HYPERLINK("https://www.leilaoonline.com.br/lote/detalhe/25109", "026")</f>
      </c>
      <c r="B31" s="4" t="s">
        <f>=HYPERLINK("https://www.leilaoonline.com.br/lote/detalhe/25109", "MARAB-009-2019 - CENTRAL DE AR CONDICIONADO - CONSUL - CONDICIONADOR DE AR; 12000BTUS")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=HYPERLINK("https://www.leilaoonline.com.br/lote/detalhe/24932", "027")</f>
      </c>
      <c r="B32" s="4" t="s">
        <f>=HYPERLINK("https://www.leilaoonline.com.br/lote/detalhe/24932", " OIA-005-2019 - MAQUINA DE INJEÇÃO DE MASSA A BASE DE CARBONO - PUTZMEISTER - P13 DMR / D72629 - ANO: 2011 -")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14.750,00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=HYPERLINK("https://www.leilaoonline.com.br/lote/detalhe/25125", "028")</f>
      </c>
      <c r="B33" s="4" t="s">
        <f>=HYPERLINK("https://www.leilaoonline.com.br/lote/detalhe/25125", "SIS-002-2019 - PALETEIRA - PALETRANS  -  PALETEIRA DE UTILIZAÇÃO MANUAL - ANO:  - SERIAL / CHASSI")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=HYPERLINK("https://www.leilaoonline.com.br/lote/detalhe/25126", "029")</f>
      </c>
      <c r="B34" s="4" t="s">
        <f>=HYPERLINK("https://www.leilaoonline.com.br/lote/detalhe/25126", "SIS-003-2019 - EMPILHADEIRA - PALETRANS  - HIDRÁULICA MANUAL DE VIRAR TAMBOR - ANO:  - SERIAL / CHASSI")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=HYPERLINK("https://www.leilaoonline.com.br/lote/detalhe/25148", "030")</f>
      </c>
      <c r="B35" s="4" t="s">
        <f>=HYPERLINK("https://www.leilaoonline.com.br/lote/detalhe/25148", "CKS-034-2019 - 632 ITENS - DESENGRAXANTE, COMPOSIÇÃO SOLVENTE CLORADO ACETATO - LOC. PARAUAPEBAS/PA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=HYPERLINK("https://www.leilaoonline.com.br/lote/detalhe/24920", "031")</f>
      </c>
      <c r="B36" s="4" t="s">
        <f>=HYPERLINK("https://www.leilaoonline.com.br/lote/detalhe/24920", " 082-1347-2018 - TRANSFORMADOR - OASA SAVOISIENNE SPANOLA - SAN SEBASTIAN - ANO: 1984")</f>
      </c>
      <c r="C36" s="4" t="inlineStr">
        <is>
          <t>Vendido</t>
        </is>
      </c>
      <c r="D36" s="4" t="inlineStr">
        <is>
          <t>56</t>
        </is>
      </c>
      <c r="E36" s="5" t="inlineStr">
        <is>
          <t>28.000,00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=HYPERLINK("https://www.leilaoonline.com.br/lote/detalhe/25057", "032")</f>
      </c>
      <c r="B37" s="4" t="s">
        <f>=HYPERLINK("https://www.leilaoonline.com.br/lote/detalhe/25057", "CKS-029-2019 - 16 BOBINAS DE CABO ANTI-TRACKING, 420 ESPAÇADORES LOSAGUNLAR, 230 LUMINÁRIAS PADRÃO, SEM LAMPADA")</f>
      </c>
      <c r="C37" s="4" t="inlineStr">
        <is>
          <t>Vendido</t>
        </is>
      </c>
      <c r="D37" s="4" t="inlineStr">
        <is>
          <t>111</t>
        </is>
      </c>
      <c r="E37" s="5" t="inlineStr">
        <is>
          <t>21.000,00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=HYPERLINK("https://www.leilaoonline.com.br/lote/detalhe/25150", "033")</f>
      </c>
      <c r="B38" s="4" t="s">
        <f>=HYPERLINK("https://www.leilaoonline.com.br/lote/detalhe/25150", "ITA-031-2019 - 1.058 MTS.- CABO FLEX ONAX E OUTROS - VEJA DESCRITIVO DE ITENS ")</f>
      </c>
      <c r="C38" s="4" t="inlineStr">
        <is>
          <t>Vendido</t>
        </is>
      </c>
      <c r="D38" s="4" t="inlineStr">
        <is>
          <t>108</t>
        </is>
      </c>
      <c r="E38" s="5" t="inlineStr">
        <is>
          <t>30.500,00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=HYPERLINK("https://www.leilaoonline.com.br/lote/detalhe/25152", "034")</f>
      </c>
      <c r="B39" s="4" t="s">
        <f>=HYPERLINK("https://www.leilaoonline.com.br/lote/detalhe/25152", "ITA-032-2019 - 3.380 mts.- CABOS FLEXONA, CABO SLIM - VEJA DESCRITIVO DE ITENS ")</f>
      </c>
      <c r="C39" s="4" t="inlineStr">
        <is>
          <t>Vendido</t>
        </is>
      </c>
      <c r="D39" s="4" t="inlineStr">
        <is>
          <t>88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=HYPERLINK("https://www.leilaoonline.com.br/lote/detalhe/25153", "035")</f>
      </c>
      <c r="B40" s="4" t="s">
        <f>=HYPERLINK("https://www.leilaoonline.com.br/lote/detalhe/25153", "ITA-033-2019 - 3.205 mts.- CABOS BELDEN E OUTROS - VEJA DESCRITIVO DE ITENS ")</f>
      </c>
      <c r="C40" s="4" t="inlineStr">
        <is>
          <t>Vendido</t>
        </is>
      </c>
      <c r="D40" s="4" t="inlineStr">
        <is>
          <t>63</t>
        </is>
      </c>
      <c r="E40" s="5" t="inlineStr">
        <is>
          <t>27.300,00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=HYPERLINK("https://www.leilaoonline.com.br/lote/detalhe/25154", "036")</f>
      </c>
      <c r="B41" s="4" t="s">
        <f>=HYPERLINK("https://www.leilaoonline.com.br/lote/detalhe/25154", "ITA-034-2019 - 1.900 mts. CABOS 1X70MM- 3,6/1KV")</f>
      </c>
      <c r="C41" s="4" t="inlineStr">
        <is>
          <t>Vendido</t>
        </is>
      </c>
      <c r="D41" s="4" t="inlineStr">
        <is>
          <t>77</t>
        </is>
      </c>
      <c r="E41" s="5" t="inlineStr">
        <is>
          <t>26.500,00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=HYPERLINK("https://www.leilaoonline.com.br/lote/detalhe/25155", "037")</f>
      </c>
      <c r="B42" s="4" t="s">
        <f>=HYPERLINK("https://www.leilaoonline.com.br/lote/detalhe/25155", "ITA-035-2019 - 3.425 mts. CABOS 1X2X0,75MM - VEJA DESCRITIVO DE ITENS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=HYPERLINK("https://www.leilaoonline.com.br/lote/detalhe/25156", "038")</f>
      </c>
      <c r="B43" s="4" t="s">
        <f>=HYPERLINK("https://www.leilaoonline.com.br/lote/detalhe/25156", "ITA-036-2019 - 3.169 mts.- CABOS 12X2X0,5MM- 0,3KV - VEJA DESCRITIVO DE ITENS ")</f>
      </c>
      <c r="C43" s="4" t="inlineStr">
        <is>
          <t>Vendido</t>
        </is>
      </c>
      <c r="D43" s="4" t="inlineStr">
        <is>
          <t>76</t>
        </is>
      </c>
      <c r="E43" s="5" t="inlineStr">
        <is>
          <t>22.500,00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=HYPERLINK("https://www.leilaoonline.com.br/lote/detalhe/25157", "039")</f>
      </c>
      <c r="B44" s="4" t="s">
        <f>=HYPERLINK("https://www.leilaoonline.com.br/lote/detalhe/25157", "ITA-037-2019 - 7.250 mts.- CABOS 6 PARES DE 0,5 MM-0,3 KV- VEJA DESCRITIVO DE ITENS 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11.000,00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=HYPERLINK("https://www.leilaoonline.com.br/lote/detalhe/25184", "040")</f>
      </c>
      <c r="B45" s="4" t="s">
        <f>=HYPERLINK("https://www.leilaoonline.com.br/lote/detalhe/25184", "CKS-033-2019- 1 ENVASADORA PREPARADORA DE SOBREMESA AUTOMÁTICA , LOC - PARAUAPEBAS-PA 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6.700,00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=HYPERLINK("https://www.leilaoonline.com.br/lote/detalhe/25183", "041")</f>
      </c>
      <c r="B46" s="4" t="s">
        <f>=HYPERLINK("https://www.leilaoonline.com.br/lote/detalhe/25183", "CKS-030-2019- 3 ITENS EMBALADORA FLOW OACK MR 80- CILINDRO DE MASSAS - VEJA DESCRITIVO DE ITENS 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5.900,00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=HYPERLINK("https://www.leilaoonline.com.br/lote/detalhe/25041", "042")</f>
      </c>
      <c r="B47" s="4" t="s">
        <f>=HYPERLINK("https://www.leilaoonline.com.br/lote/detalhe/25041", " SLB-002-2018  - 4 ESMERILHADEIRA MODELO GWS 26-180 -BOSCH -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=HYPERLINK("https://www.leilaoonline.com.br/lote/detalhe/25024", "049")</f>
      </c>
      <c r="B48" s="4" t="s">
        <f>=HYPERLINK("https://www.leilaoonline.com.br/lote/detalhe/25024", " CD-839-2018 - 2 MANOMETRO INDUSTRIAL")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=HYPERLINK("https://www.leilaoonline.com.br/lote/detalhe/25110", "050")</f>
      </c>
      <c r="B49" s="4" t="s">
        <f>=HYPERLINK("https://www.leilaoonline.com.br/lote/detalhe/25110", "MARI-013-2019 -  4 COLETOR DE DADOS SENDO (2) CN50 E  (2) 730 INTERMEC")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=HYPERLINK("https://www.leilaoonline.com.br/lote/detalhe/25111", "051")</f>
      </c>
      <c r="B50" s="4" t="s">
        <f>=HYPERLINK("https://www.leilaoonline.com.br/lote/detalhe/25111", "MARI-014-2019 - 2 MEDIDOR DE VIBRACAO SKF; CMVA60-EN-1; S/N 603024 ")</f>
      </c>
      <c r="C50" s="4" t="inlineStr">
        <is>
          <t>Vendido</t>
        </is>
      </c>
      <c r="D50" s="4" t="inlineStr">
        <is>
          <t>3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=HYPERLINK("https://www.leilaoonline.com.br/lote/detalhe/25112", "052")</f>
      </c>
      <c r="B51" s="4" t="s">
        <f>=HYPERLINK("https://www.leilaoonline.com.br/lote/detalhe/25112", "MARI-015-2019 -  3 ITENS - 1 LAMPADA ESTROBOSCOPICA 1 MEDIDOR DE CAMADA  E 1 PIROMETRO LASER ")</f>
      </c>
      <c r="C51" s="4" t="inlineStr">
        <is>
          <t>Vendido</t>
        </is>
      </c>
      <c r="D51" s="4" t="inlineStr">
        <is>
          <t>4</t>
        </is>
      </c>
      <c r="E51" s="5" t="inlineStr">
        <is>
          <t>280,00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=HYPERLINK("https://www.leilaoonline.com.br/lote/detalhe/25113", "053")</f>
      </c>
      <c r="B52" s="4" t="s">
        <f>=HYPERLINK("https://www.leilaoonline.com.br/lote/detalhe/25113", "MARI-016-2019 - 3 ITENS (1) CAMERA TERMOGRAFICA, (1) APARELHO ULTRASSON INDUSTRIAL E (1) APARELHO DE ULTRASSOM DIGITAL")</f>
      </c>
      <c r="C52" s="4" t="inlineStr">
        <is>
          <t>Vendido</t>
        </is>
      </c>
      <c r="D52" s="4" t="inlineStr">
        <is>
          <t>40</t>
        </is>
      </c>
      <c r="E52" s="5" t="inlineStr">
        <is>
          <t>2.050,00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=HYPERLINK("https://www.leilaoonline.com.br/lote/detalhe/24960", "055")</f>
      </c>
      <c r="B53" s="4" t="s">
        <f>=HYPERLINK("https://www.leilaoonline.com.br/lote/detalhe/24960", " MUT-001-2019  - 27 ITENS IMPRESSORAS, PICOTADOR E OUTROS - VEJA DESCRITIVO DE ITENS")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=HYPERLINK("https://www.leilaoonline.com.br/lote/detalhe/24963", "056")</f>
      </c>
      <c r="B54" s="4" t="s">
        <f>=HYPERLINK("https://www.leilaoonline.com.br/lote/detalhe/24963", " MCR-001-2019 53 ITENS PEÇAS E ACESSÓRIOS DE SONDA E PERFURATRIZ - VEJA DESCRITIVO DE ITENS")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3.950,00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=HYPERLINK("https://www.leilaoonline.com.br/lote/detalhe/24954", "057")</f>
      </c>
      <c r="B55" s="4" t="s">
        <f>=HYPERLINK("https://www.leilaoonline.com.br/lote/detalhe/24954", " MCR-002-2019 - 17 ITENS P/ LÂMINAS SUPERFÍCIES DENTADAS OUTRAS EXTREMIDADES CORTANTES - VEJA DESCRITIVO DE ITENS")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=HYPERLINK("https://www.leilaoonline.com.br/lote/detalhe/24956", "058")</f>
      </c>
      <c r="B56" s="4" t="s">
        <f>=HYPERLINK("https://www.leilaoonline.com.br/lote/detalhe/24956", " MCR-003-2019 - 44 ITENS P/ TRANSMISSORES DE FORÇA MECÂNICA - VEJA DESCRITIVO DE ITENS")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=HYPERLINK("https://www.leilaoonline.com.br/lote/detalhe/24966", "059")</f>
      </c>
      <c r="B57" s="4" t="s">
        <f>=HYPERLINK("https://www.leilaoonline.com.br/lote/detalhe/24966", " MARI-012-2019 - 7 LIXADEIRA BOSCH VÁRIOS MODELO - VEJA DESCRITIVO DE ITENS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=HYPERLINK("https://www.leilaoonline.com.br/lote/detalhe/24967", "060")</f>
      </c>
      <c r="B58" s="4" t="s">
        <f>=HYPERLINK("https://www.leilaoonline.com.br/lote/detalhe/24967", " MARI-011-2019 - 9 COLETOR DE DADOS - VEJA DESCRITIVO DE ITENS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=HYPERLINK("https://www.leilaoonline.com.br/lote/detalhe/24923", "061")</f>
      </c>
      <c r="B59" s="4" t="s">
        <f>=HYPERLINK("https://www.leilaoonline.com.br/lote/detalhe/24923", " ITA-003-2019 - 5 PARTES E PECAS; NOME DO ITEM: CARREGADOR - 66541390 KARCHER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=HYPERLINK("https://www.leilaoonline.com.br/lote/detalhe/24926", "062")</f>
      </c>
      <c r="B60" s="4" t="s">
        <f>=HYPERLINK("https://www.leilaoonline.com.br/lote/detalhe/24926", " ITA-005-2019 - 2 COMPRESSOR;TIPO HERMETICO;MOTOR COM MOTOR ELETRIC")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=HYPERLINK("https://www.leilaoonline.com.br/lote/detalhe/24927", "065")</f>
      </c>
      <c r="B61" s="4" t="s">
        <f>=HYPERLINK("https://www.leilaoonline.com.br/lote/detalhe/24927", " ITA-018-2019 - 1 PARTES E PECAS BOMBA - BE001041 WEIR BE001041 ENVIROTECH BE001041 WEIR BE001041 WEIR")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=HYPERLINK("https://www.leilaoonline.com.br/lote/detalhe/24925", "066")</f>
      </c>
      <c r="B62" s="4" t="s">
        <f>=HYPERLINK("https://www.leilaoonline.com.br/lote/detalhe/24925", " ITA-019-2019 - 33 PARTES E PECAS TRANSPORTADOR ROLO  CORREIA; MATERIAL: ACO CARBONO SAE1020")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=HYPERLINK("https://www.leilaoonline.com.br/lote/detalhe/24964", "068")</f>
      </c>
      <c r="B63" s="4" t="s">
        <f>=HYPERLINK("https://www.leilaoonline.com.br/lote/detalhe/24964", " MARI-010-2019 - 8 COLETOR DE DADOS - VEJA DESCRITIVO DE ITENS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=HYPERLINK("https://www.leilaoonline.com.br/lote/detalhe/24962", "069")</f>
      </c>
      <c r="B64" s="4" t="s">
        <f>=HYPERLINK("https://www.leilaoonline.com.br/lote/detalhe/24962", " MARI-009-2019 - 8 COLETOR DE DADOS - VEJA DESCRITIVO DE ITENS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=HYPERLINK("https://www.leilaoonline.com.br/lote/detalhe/24958", "070")</f>
      </c>
      <c r="B65" s="4" t="s">
        <f>=HYPERLINK("https://www.leilaoonline.com.br/lote/detalhe/24958", " MARI-008-2019 - 06 PALMITOP E OUTROS - VEJA DESCRITIVO DE ITENS")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=HYPERLINK("https://www.leilaoonline.com.br/lote/detalhe/25134", "071")</f>
      </c>
      <c r="B66" s="4" t="s">
        <f>=HYPERLINK("https://www.leilaoonline.com.br/lote/detalhe/25134", "MCR-028-2019 - 349 PLACAS DE CONTATOS - VEJA DESCRITIVO DE ITENS")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=HYPERLINK("https://www.leilaoonline.com.br/lote/detalhe/25135", "072")</f>
      </c>
      <c r="B67" s="4" t="s">
        <f>=HYPERLINK("https://www.leilaoonline.com.br/lote/detalhe/25135", "MCR-038-2019 - 15 BOMBAS - VEJA DESCRITIVO DE ITENS")</f>
      </c>
      <c r="C67" s="4" t="inlineStr">
        <is>
          <t>Vendido</t>
        </is>
      </c>
      <c r="D67" s="4" t="inlineStr">
        <is>
          <t>3</t>
        </is>
      </c>
      <c r="E67" s="5" t="inlineStr">
        <is>
          <t>2.050,00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=HYPERLINK("https://www.leilaoonline.com.br/lote/detalhe/25136", "073")</f>
      </c>
      <c r="B68" s="4" t="s">
        <f>=HYPERLINK("https://www.leilaoonline.com.br/lote/detalhe/25136", "MCR-037-2019 -  3  MOTOR; PARTIDA; ELÉTRICO; TENSÃO: TENSAO: 24V; CORRENTE: POTENCIA: 5,5 KW;FAB+PART. BOSCH/9 009 084 007")</f>
      </c>
      <c r="C68" s="4" t="inlineStr">
        <is>
          <t>Vendido</t>
        </is>
      </c>
      <c r="D68" s="4" t="inlineStr">
        <is>
          <t>3</t>
        </is>
      </c>
      <c r="E68" s="5" t="inlineStr">
        <is>
          <t>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=HYPERLINK("https://www.leilaoonline.com.br/lote/detalhe/25137", "074")</f>
      </c>
      <c r="B69" s="4" t="s">
        <f>=HYPERLINK("https://www.leilaoonline.com.br/lote/detalhe/25137", "MCR-036-2019 -  74 ITENS DE PEÇAS E ACESSÓRIOS DE VEÍCULO LEVE")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1.900,00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=HYPERLINK("https://www.leilaoonline.com.br/lote/detalhe/24961", "075")</f>
      </c>
      <c r="B70" s="4" t="s">
        <f>=HYPERLINK("https://www.leilaoonline.com.br/lote/detalhe/24961", " ITA-011-2019 - 2 CALHAS E MATRIZ - VEJA DESCRITIVO DE ITENS")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=HYPERLINK("https://www.leilaoonline.com.br/lote/detalhe/24965", "076")</f>
      </c>
      <c r="B71" s="4" t="s">
        <f>=HYPERLINK("https://www.leilaoonline.com.br/lote/detalhe/24965", " ITA-013-2019 - 48 PARAFUSOS - VEJA DESCRITIVO DE ITENS")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=HYPERLINK("https://www.leilaoonline.com.br/lote/detalhe/24957", "077")</f>
      </c>
      <c r="B72" s="4" t="s">
        <f>=HYPERLINK("https://www.leilaoonline.com.br/lote/detalhe/24957", " ITA-014-2019 - 7 PARTES DE BOMBAS E REVESTIMENTO - VEJAS DESCRITIVO DE ITENS")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=HYPERLINK("https://www.leilaoonline.com.br/lote/detalhe/24955", "078")</f>
      </c>
      <c r="B73" s="4" t="s">
        <f>=HYPERLINK("https://www.leilaoonline.com.br/lote/detalhe/24955", " ITA-016-2019 - 9 ITENS - FLANGE, GAXETA E OUTROS - VEJA DESCRITIVO DE ITENS")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=HYPERLINK("https://www.leilaoonline.com.br/lote/detalhe/24959", "079")</f>
      </c>
      <c r="B74" s="4" t="s">
        <f>=HYPERLINK("https://www.leilaoonline.com.br/lote/detalhe/24959", " ITA-017-2019 - ITENS TUBOS E MANGUEIRAS - VEJA DESCRITIVO -")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=HYPERLINK("https://www.leilaoonline.com.br/lote/detalhe/24924", "080")</f>
      </c>
      <c r="B75" s="4" t="s">
        <f>=HYPERLINK("https://www.leilaoonline.com.br/lote/detalhe/24924", " ITA-022-2019 - 9 PARTES E PECAS PROTECAO; APLICACAO: EQUIPAMENTO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=HYPERLINK("https://www.leilaoonline.com.br/lote/detalhe/25138", "081")</f>
      </c>
      <c r="B76" s="4" t="s">
        <f>=HYPERLINK("https://www.leilaoonline.com.br/lote/detalhe/25138", "MCR-035-2019 - 9 ITENS - TAMBOR E TANQUE VEJA DESCRITIVO DE ITENS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=HYPERLINK("https://www.leilaoonline.com.br/lote/detalhe/25139", "082")</f>
      </c>
      <c r="B77" s="4" t="s">
        <f>=HYPERLINK("https://www.leilaoonline.com.br/lote/detalhe/25139", "MCR-034-2019 - 80 ROLAMENTOS E OUTROS VEJA DESCRITIVO DE ITENS")</f>
      </c>
      <c r="C77" s="4" t="inlineStr">
        <is>
          <t>Vendido</t>
        </is>
      </c>
      <c r="D77" s="4" t="inlineStr">
        <is>
          <t>227</t>
        </is>
      </c>
      <c r="E77" s="5" t="inlineStr">
        <is>
          <t>42.850,00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=HYPERLINK("https://www.leilaoonline.com.br/lote/detalhe/25143", "083")</f>
      </c>
      <c r="B78" s="4" t="s">
        <f>=HYPERLINK("https://www.leilaoonline.com.br/lote/detalhe/25143", "082-1414-2019 -27 ITENS DIVERSOS - CADEIRAS GIRATÓRIA DE ESCRITÓRIO, VEJA DESCRITIVO DE ITENS 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=HYPERLINK("https://www.leilaoonline.com.br/lote/detalhe/25144", "084")</f>
      </c>
      <c r="B79" s="4" t="s">
        <f>=HYPERLINK("https://www.leilaoonline.com.br/lote/detalhe/25144", "CDM-001-2019 - 6 ITENS DIVERSOS- FORNO, SEPARADOR MAGNÉTICO E OUTROS - VEJA DESCRITIVO DE ITENS ")</f>
      </c>
      <c r="C79" s="4" t="inlineStr">
        <is>
          <t>Não vendido</t>
        </is>
      </c>
      <c r="D79" s="4" t="inlineStr">
        <is>
          <t>13</t>
        </is>
      </c>
      <c r="E79" s="5" t="inlineStr">
        <is>
          <t>3.550,00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=HYPERLINK("https://www.leilaoonline.com.br/lote/detalhe/25145", "085")</f>
      </c>
      <c r="B80" s="4" t="s">
        <f>=HYPERLINK("https://www.leilaoonline.com.br/lote/detalhe/25145", "CDM-002-2019 - 5 ITENS DIVERSOS - BOMBA , CELUILA FLOTAÇÃO PILOTO E OUTROS - VEJA DESCRITIVO DE ITENS 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3.250,00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=HYPERLINK("https://www.leilaoonline.com.br/lote/detalhe/25146", "086")</f>
      </c>
      <c r="B81" s="4" t="s">
        <f>=HYPERLINK("https://www.leilaoonline.com.br/lote/detalhe/25146", "CDM-003-2019 - 12 ITENS DIVERSOS - MESA DE LUZ, SEPARADOR MAGNETÍCO E OUTROS - VEJA DESCRITIVO DE ITENS 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6.300,00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=HYPERLINK("https://www.leilaoonline.com.br/lote/detalhe/25170", "088")</f>
      </c>
      <c r="B82" s="4" t="s">
        <f>=HYPERLINK("https://www.leilaoonline.com.br/lote/detalhe/25170", " MARI-004-2019 - 16 EQUIPAMENTO DE APOIO - TORQUÍMETRO E ESMERILHADEIRA - VEJA DESCRITIVO DE ITENS")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=HYPERLINK("https://www.leilaoonline.com.br/lote/detalhe/25186", "089")</f>
      </c>
      <c r="B83" s="4" t="s">
        <f>=HYPERLINK("https://www.leilaoonline.com.br/lote/detalhe/25186", " 082-1397-2018 - COMPRESSORES DE AR - WAYNE - COMPRESSOR DE AR ")</f>
      </c>
      <c r="C83" s="4" t="inlineStr">
        <is>
          <t>Vendido</t>
        </is>
      </c>
      <c r="D83" s="4" t="inlineStr">
        <is>
          <t>3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=HYPERLINK("https://www.leilaoonline.com.br/lote/detalhe/24930", "090")</f>
      </c>
      <c r="B84" s="4" t="s">
        <f>=HYPERLINK("https://www.leilaoonline.com.br/lote/detalhe/24930", " MARI-002-2019 - 1 PLASTIFICADORA ROTATIVA OFICIO ECM 280 ")</f>
      </c>
      <c r="C84" s="4" t="inlineStr">
        <is>
          <t>Vendido</t>
        </is>
      </c>
      <c r="D84" s="4" t="inlineStr">
        <is>
          <t>1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=HYPERLINK("https://www.leilaoonline.com.br/lote/detalhe/24928", "091")</f>
      </c>
      <c r="B85" s="4" t="s">
        <f>=HYPERLINK("https://www.leilaoonline.com.br/lote/detalhe/24928", " MARI-003-2019 - 2 CAMERA FOTOGRAFICA DIGITAL SONY 16.1 MP, MODELO DSC-W6, Nº SÉRIE: 8267823/Nº SÉRIE: 8287746")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=HYPERLINK("https://www.leilaoonline.com.br/lote/detalhe/24934", "093")</f>
      </c>
      <c r="B86" s="4" t="s">
        <f>=HYPERLINK("https://www.leilaoonline.com.br/lote/detalhe/24934", " ITA-008-2019 - 2 CARCAÇA E CRIVO - VEJA DESCRITIVO DE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=HYPERLINK("https://www.leilaoonline.com.br/lote/detalhe/24935", "094")</f>
      </c>
      <c r="B87" s="4" t="s">
        <f>=HYPERLINK("https://www.leilaoonline.com.br/lote/detalhe/24935", " ITA-007-2019 - ANEL E CONEXÇÕES - VEJA DESCRITIVO DE ITENS")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=HYPERLINK("https://www.leilaoonline.com.br/lote/detalhe/24933", "097")</f>
      </c>
      <c r="B88" s="4" t="s">
        <f>=HYPERLINK("https://www.leilaoonline.com.br/lote/detalhe/24933", " ITA-002-2019 - 14 BOCAIS FLANGEADOS - 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=HYPERLINK("https://www.leilaoonline.com.br/lote/detalhe/25164", "098")</f>
      </c>
      <c r="B89" s="4" t="s">
        <f>=HYPERLINK("https://www.leilaoonline.com.br/lote/detalhe/25164", " SLS-EQZIPI-016-2018 - 3 UNIDADE DE CORRENTE ALTERNADA, STELECOM,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=HYPERLINK("https://www.leilaoonline.com.br/lote/detalhe/24931", "099")</f>
      </c>
      <c r="B90" s="4" t="s">
        <f>=HYPERLINK("https://www.leilaoonline.com.br/lote/detalhe/24931", " PIC-089-2018 - 1 REFRIGERADOR BRASTEMP BRM39EBANA")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=HYPERLINK("https://www.leilaoonline.com.br/lote/detalhe/24929", "100")</f>
      </c>
      <c r="B91" s="4" t="s">
        <f>=HYPERLINK("https://www.leilaoonline.com.br/lote/detalhe/24929", " PIC-088-2018 - 29  CADEIRAS DE ESCRITÓRIO")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=HYPERLINK("https://www.leilaoonline.com.br/lote/detalhe/24937", "101")</f>
      </c>
      <c r="B92" s="4" t="s">
        <f>=HYPERLINK("https://www.leilaoonline.com.br/lote/detalhe/24937", " 082-966-2019-105 ITENS DIVERSOS-  KITS DE VEDAÇÃO, FILTRO HIDRAULICO, BORRACHAS SINTETICAS E OUTROS 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=HYPERLINK("https://www.leilaoonline.com.br/lote/detalhe/25169", "102")</f>
      </c>
      <c r="B93" s="4" t="s">
        <f>=HYPERLINK("https://www.leilaoonline.com.br/lote/detalhe/25169", " 082-1366-2018- 4 ITENS DIVERSOS- CARRO TANQUE INOX COM GUIDOM, FOGÃO 2 BOCAS, FREEZER 2 PORTAS VERTICAL - VEJA DESCRITIVO DE ITENS 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1.100,00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=HYPERLINK("https://www.leilaoonline.com.br/lote/detalhe/24940", "103")</f>
      </c>
      <c r="B94" s="4" t="s">
        <f>=HYPERLINK("https://www.leilaoonline.com.br/lote/detalhe/24940", " 082-1367-2018-6 ITENS DIVERSOS; CHAPA CHURRASQUEIA , BALÇÃO REFRIGERARDOR ;")</f>
      </c>
      <c r="C94" s="4" t="inlineStr">
        <is>
          <t>Vendido</t>
        </is>
      </c>
      <c r="D94" s="4" t="inlineStr">
        <is>
          <t>2</t>
        </is>
      </c>
      <c r="E94" s="5" t="inlineStr">
        <is>
          <t>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=HYPERLINK("https://www.leilaoonline.com.br/lote/detalhe/24942", "104")</f>
      </c>
      <c r="B95" s="4" t="s">
        <f>=HYPERLINK("https://www.leilaoonline.com.br/lote/detalhe/24942", " 082-1368-2018- 2 REFRIGERADOR/ CONGELADOR DE ALIMENTOS 120KG UNICOLD ")</f>
      </c>
      <c r="C95" s="4" t="inlineStr">
        <is>
          <t>Vendido</t>
        </is>
      </c>
      <c r="D95" s="4" t="inlineStr">
        <is>
          <t>25</t>
        </is>
      </c>
      <c r="E95" s="5" t="inlineStr">
        <is>
          <t>2.500,00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=HYPERLINK("https://www.leilaoonline.com.br/lote/detalhe/24950", "105")</f>
      </c>
      <c r="B96" s="4" t="s">
        <f>=HYPERLINK("https://www.leilaoonline.com.br/lote/detalhe/24950", " 082-1369-2018- 9 ITENS DIVERSOS; BALÇÃO DISTRIBUIÇÃO DE ALIMENTOS FRIO3 GN, BALÇÃO DE DISTRIBUIÇÃO ;")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1.900,00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=HYPERLINK("https://www.leilaoonline.com.br/lote/detalhe/25166", "106")</f>
      </c>
      <c r="B97" s="4" t="s">
        <f>=HYPERLINK("https://www.leilaoonline.com.br/lote/detalhe/25166", " 082-1370-2018-1 COFRE DE AÇO; SECURIT; COR: BEGE; PESO: 80Kg; ALTURA: 1,18m; LARGURA: 48cm.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=HYPERLINK("https://www.leilaoonline.com.br/lote/detalhe/24953", "108")</f>
      </c>
      <c r="B98" s="4" t="s">
        <f>=HYPERLINK("https://www.leilaoonline.com.br/lote/detalhe/24953", " 082-1390-2018-19 APARELHO DE TELEFONE SIEMENS, EM BOM ESTADO DE CONSERVAÇÃO, ESTÁ FUNCIONANDO E COM TODA A FIAÇÃO PARA FAZER O LIGAMENTO.")</f>
      </c>
      <c r="C98" s="4" t="inlineStr">
        <is>
          <t>Vendido</t>
        </is>
      </c>
      <c r="D98" s="4" t="inlineStr">
        <is>
          <t>3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=HYPERLINK("https://www.leilaoonline.com.br/lote/detalhe/24948", "110")</f>
      </c>
      <c r="B99" s="4" t="s">
        <f>=HYPERLINK("https://www.leilaoonline.com.br/lote/detalhe/24948", " 082-1393-2018-2523 ITENS DIVERSOS- PRESSOSTATO COMPO, PORTA ESCOVA, CHAVE REVERSORA, SENSOR PRESSÃO - VEJA DESCRITIVO DE ITENS")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=HYPERLINK("https://www.leilaoonline.com.br/lote/detalhe/24941", "111")</f>
      </c>
      <c r="B100" s="4" t="s">
        <f>=HYPERLINK("https://www.leilaoonline.com.br/lote/detalhe/24941", " 082-1399-2018- 425 ITENS DIVERSOS- UNIDADE ELETR REMOTA INTELIG E OUTROS - VEJA DESCRITIVO DE ITENS 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=HYPERLINK("https://www.leilaoonline.com.br/lote/detalhe/24944", "112")</f>
      </c>
      <c r="B101" s="4" t="s">
        <f>=HYPERLINK("https://www.leilaoonline.com.br/lote/detalhe/24944", " 082-1401-2018- 84 APARELHO DE TELEFONE SIEMENS,")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=HYPERLINK("https://www.leilaoonline.com.br/lote/detalhe/24952", "113")</f>
      </c>
      <c r="B102" s="4" t="s">
        <f>=HYPERLINK("https://www.leilaoonline.com.br/lote/detalhe/24952", " 082-1402-2018- 3 ITENS DIVERSOS- CALHA SEPARADORA, MAQUINA DE MOLDAR A VACUO E OUTROS - VEJA DESCRITIVO DE ITENS")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840,00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=HYPERLINK("https://www.leilaoonline.com.br/lote/detalhe/24946", "114")</f>
      </c>
      <c r="B103" s="4" t="s">
        <f>=HYPERLINK("https://www.leilaoonline.com.br/lote/detalhe/24946", " 082-1403-2018- 3 ITENS CÂMERA PIROMÉTRICA; MODELO: QUADTEK M554 SPYROMETER; 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2.200,00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=HYPERLINK("https://www.leilaoonline.com.br/lote/detalhe/24938", "115")</f>
      </c>
      <c r="B104" s="4" t="s">
        <f>=HYPERLINK("https://www.leilaoonline.com.br/lote/detalhe/24938", " 082-1405-2018- 23 ITENS TELEFONE DIGITAL SIEMENS; MODELO OTPOINT ADVANCED 500ADV;")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=HYPERLINK("https://www.leilaoonline.com.br/lote/detalhe/24945", "116")</f>
      </c>
      <c r="B105" s="4" t="s">
        <f>=HYPERLINK("https://www.leilaoonline.com.br/lote/detalhe/24945", " 082-1406-2018 2 ITENS, TELEFONE DIGITAL SIEMENS; MODELO OTPOINT ADVANCED 500ADV;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=HYPERLINK("https://www.leilaoonline.com.br/lote/detalhe/27355", "116")</f>
      </c>
      <c r="B106" s="4" t="s">
        <f>=HYPERLINK("https://www.leilaoonline.com.br/lote/detalhe/27355", " SLS-MRO-002-2019 - 17.058- ITENS DIVERSOS- PARAFUSOS, ANEIS COMPONENTES, LAMPADA INCANDESCENTE, VEDAÇÃO PLANA E OUTROS- VEJA DESCRITIVO DE ITENS 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=HYPERLINK("https://www.leilaoonline.com.br/lote/detalhe/24947", "117")</f>
      </c>
      <c r="B107" s="4" t="s">
        <f>=HYPERLINK("https://www.leilaoonline.com.br/lote/detalhe/24947", " 082-1407-2018- 46 ITENS- TELEFONE DIGITAL SIEMENS; MODELO OTPOINT ADVANCED 500ADV;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=HYPERLINK("https://www.leilaoonline.com.br/lote/detalhe/27361", "117")</f>
      </c>
      <c r="B108" s="4" t="s">
        <f>=HYPERLINK("https://www.leilaoonline.com.br/lote/detalhe/27361", " SLS-MRO-003-2019 - 8.856 ITENS DIVERSOS- ESPAÇADOR BUCHA, PINO COMPONENTE, ABRAÇADEIRA E OUTROS- VEJA DESCRITIVO DE ITENS 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=HYPERLINK("https://www.leilaoonline.com.br/lote/detalhe/24951", "118")</f>
      </c>
      <c r="B109" s="4" t="s">
        <f>=HYPERLINK("https://www.leilaoonline.com.br/lote/detalhe/24951", " 082-1408-2018 - 17 ITENS- TELEFONE DIGITAL SIEMENS; MODELO OTPOINT ADVANCED 500ADV;")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=HYPERLINK("https://www.leilaoonline.com.br/lote/detalhe/27362", "118")</f>
      </c>
      <c r="B110" s="4" t="s">
        <f>=HYPERLINK("https://www.leilaoonline.com.br/lote/detalhe/27362", " SLS-MRO-004-2019- 9.319 ITENS DIVERSOS- POTENCIOMETRO COMPONENTE, VEDAÇÃO PLANA, MOLA COMPONETE, MANOMETRO E OUTROS - VEJA DESCRITIVO DE ITENS 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1.550,00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=HYPERLINK("https://www.leilaoonline.com.br/lote/detalhe/24939", "119")</f>
      </c>
      <c r="B111" s="4" t="s">
        <f>=HYPERLINK("https://www.leilaoonline.com.br/lote/detalhe/24939", " 082-1409-2018 - 1 PROJETOR SVGA VPL-ES3 ANSI LUMENS SONY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=HYPERLINK("https://www.leilaoonline.com.br/lote/detalhe/27356", "119")</f>
      </c>
      <c r="B112" s="4" t="s">
        <f>=HYPERLINK("https://www.leilaoonline.com.br/lote/detalhe/27356", " SLS-MRO-005-2019- 561 ITENS DIVERSOS- INTERRUPTOR 10A, ANEL COMPONENTE,CALCO COMPENSADOR E OUTROS- VEJA DESCRITIVO DE ITENS 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1.550,00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=HYPERLINK("https://www.leilaoonline.com.br/lote/detalhe/25167", "120")</f>
      </c>
      <c r="B113" s="4" t="s">
        <f>=HYPERLINK("https://www.leilaoonline.com.br/lote/detalhe/25167", " 082-1410-2018 - 6 ITENS TELEFONE DIGITAL SIEMENS OPENSTAGE 40 T ADVANCE 500 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=HYPERLINK("https://www.leilaoonline.com.br/lote/detalhe/27365", "120")</f>
      </c>
      <c r="B114" s="4" t="s">
        <f>=HYPERLINK("https://www.leilaoonline.com.br/lote/detalhe/27365", " SLS-MRO-006-2019- 1.111 ITENS DIVERSOS- INTERRUPTOR, DISJUNTOR ENGRENAGENS E OUTROS- VEJA DESCRITIVO DE ITENS 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1.550,00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=HYPERLINK("https://www.leilaoonline.com.br/lote/detalhe/27360", "121")</f>
      </c>
      <c r="B115" s="4" t="s">
        <f>=HYPERLINK("https://www.leilaoonline.com.br/lote/detalhe/27360", " SLS-MRO-007-2019 - 1269 ITENS DIVERSOS- FILTRO FLUIDO DE AR,MANGUEIRA MONTADA, PORCAS, VEDAÇÕES E OUTROS- VEJA DESCRITIVO DE ITENS  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1.750,00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=HYPERLINK("https://www.leilaoonline.com.br/lote/detalhe/25165", "122")</f>
      </c>
      <c r="B116" s="4" t="s">
        <f>=HYPERLINK("https://www.leilaoonline.com.br/lote/detalhe/25165", " 082-1412-2018- 41 ITENS, CADEIRA DE ESCRITÓRIO PARA REUNIÃO, 2010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=HYPERLINK("https://www.leilaoonline.com.br/lote/detalhe/27363", "122")</f>
      </c>
      <c r="B117" s="4" t="s">
        <f>=HYPERLINK("https://www.leilaoonline.com.br/lote/detalhe/27363", " SLS-MRO-008-2019 - 865 ITENS DIVERSOS- PINOS E OUTROS COMPONENTES, VALVULA MAGNETICO 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=HYPERLINK("https://www.leilaoonline.com.br/lote/detalhe/25168", "123")</f>
      </c>
      <c r="B118" s="4" t="s">
        <f>=HYPERLINK("https://www.leilaoonline.com.br/lote/detalhe/25168", " 082-1413-2018- 4 ITENS, CADEIRA DE ESCRITÓRIO PARA REUNIÃO, 1C03118 .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=HYPERLINK("https://www.leilaoonline.com.br/lote/detalhe/27359", "123")</f>
      </c>
      <c r="B119" s="4" t="s">
        <f>=HYPERLINK("https://www.leilaoonline.com.br/lote/detalhe/27359", " SLS-MRO-009-2019- 1.720 ITENS DIVERSOS- RETENTOR VEDAÇÃO, SEPARADOR , VEDAÇÃO PLANA, ANEIS E OUTROS- VEJA ADESCRITIVO DE ITENS 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=HYPERLINK("https://www.leilaoonline.com.br/lote/detalhe/27357", "124")</f>
      </c>
      <c r="B120" s="4" t="s">
        <f>=HYPERLINK("https://www.leilaoonline.com.br/lote/detalhe/27357", " SLS-MRO-011-2019 - 412 ITENS DIVERSOS- PARTES E PEÇAS CAIXA GRAMPO, CAVALETE AÇO CARBONO E OUTROS- VEJA DESCRITIVO DE ITENS 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=HYPERLINK("https://www.leilaoonline.com.br/lote/detalhe/27364", "125")</f>
      </c>
      <c r="B121" s="4" t="s">
        <f>=HYPERLINK("https://www.leilaoonline.com.br/lote/detalhe/27364", " SLS-MRO-012-2019 - 433 CORREIAS TRANSPORTADORAS TIPO ABERTA - VEJA DESCIRTIVO DE ITENS 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=HYPERLINK("https://www.leilaoonline.com.br/lote/detalhe/25171", "126")</f>
      </c>
      <c r="B122" s="4" t="s">
        <f>=HYPERLINK("https://www.leilaoonline.com.br/lote/detalhe/25171", " CD-760-2018-2 PARTES E PEÇAS, ANEL LE TOURNEAU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=HYPERLINK("https://www.leilaoonline.com.br/lote/detalhe/27358", "126")</f>
      </c>
      <c r="B123" s="4" t="s">
        <f>=HYPERLINK("https://www.leilaoonline.com.br/lote/detalhe/27358", " SLS-MRO-019-2019- 5.795 ITENS DIVERSOS- CONDENSADOR P/ BEBEDOURO, TUBO CONDUÇÃO METALICO , PARAFUSO E OUTROS - VEJA DESCRITIVO DE ITENS 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2.550,00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=HYPERLINK("https://www.leilaoonline.com.br/lote/detalhe/24973", "127")</f>
      </c>
      <c r="B124" s="4" t="s">
        <f>=HYPERLINK("https://www.leilaoonline.com.br/lote/detalhe/24973", " CD-768-2018-8 PEÇAS DE TUBOS CONDUÇÃO METALICO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=HYPERLINK("https://www.leilaoonline.com.br/lote/detalhe/27367", "127")</f>
      </c>
      <c r="B125" s="4" t="s">
        <f>=HYPERLINK("https://www.leilaoonline.com.br/lote/detalhe/27367", " SLS-MRO-020-2019- 12.914 ITENS DIVERSOS- JUNTA GENERAL ELECTRONIC, PINO GUIA, TUBO CONDUÇÃO METALICO, PARAFUSO COMPONENTE E OUTROS- VEJA DESCRITIVO 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2.750,00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=HYPERLINK("https://www.leilaoonline.com.br/lote/detalhe/25172", "128")</f>
      </c>
      <c r="B126" s="4" t="s">
        <f>=HYPERLINK("https://www.leilaoonline.com.br/lote/detalhe/25172", " CD-775-2018-6 ITENS - PARTES E PEÇAS EQUIPAMENTOS DIVERSOS, MISTURADOR APLICAÇÃO COLUNA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=HYPERLINK("https://www.leilaoonline.com.br/lote/detalhe/27366", "128")</f>
      </c>
      <c r="B127" s="4" t="s">
        <f>=HYPERLINK("https://www.leilaoonline.com.br/lote/detalhe/27366", " SLS-MRO-021-2019- 237 PCAS - ROLO TRANSPORTADOR IMPACTO, ESPESSURA TUBO  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2.250,00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=HYPERLINK("https://www.leilaoonline.com.br/lote/detalhe/24971", "129")</f>
      </c>
      <c r="B128" s="4" t="s">
        <f>=HYPERLINK("https://www.leilaoonline.com.br/lote/detalhe/24971", " CD-776-2018- 2 PARTES E PEÇAS , ANEL LE TOURNEAU")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=HYPERLINK("https://www.leilaoonline.com.br/lote/detalhe/27369", "129")</f>
      </c>
      <c r="B129" s="4" t="s">
        <f>=HYPERLINK("https://www.leilaoonline.com.br/lote/detalhe/27369", " SLS-MRO-024-2019- 424 ITENS DIVERSOS - EIXO COMPONENTE , ENGRENAGENS, PLACA E OUTROS - VEJA DESCRITIVO DE ITENS 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2.550,00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=HYPERLINK("https://www.leilaoonline.com.br/lote/detalhe/25173", "130")</f>
      </c>
      <c r="B130" s="4" t="s">
        <f>=HYPERLINK("https://www.leilaoonline.com.br/lote/detalhe/25173", " CD-781-2018- 2 PÁRTES E PEÇAS, CHAVE DE FLUXO, APLICAÇÃO CELULAR FLOTAÇÃO")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=HYPERLINK("https://www.leilaoonline.com.br/lote/detalhe/27368", "130")</f>
      </c>
      <c r="B131" s="4" t="s">
        <f>=HYPERLINK("https://www.leilaoonline.com.br/lote/detalhe/27368", " SLS-MROZIPI-001-2019- 418 PCAS - LÃ DE ROCHA - CENTRIUFGADORES, INCLUINDO OS SECADORES 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2.150,00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=HYPERLINK("https://www.leilaoonline.com.br/lote/detalhe/27370", "131")</f>
      </c>
      <c r="B132" s="4" t="s">
        <f>=HYPERLINK("https://www.leilaoonline.com.br/lote/detalhe/27370", " SLS-MROZIPI-002-2019 - 211 PCAS- MANGUEIRAS HIDRAULICAS 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2.250,00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=HYPERLINK("https://www.leilaoonline.com.br/lote/detalhe/27373", "132")</f>
      </c>
      <c r="B133" s="4" t="s">
        <f>=HYPERLINK("https://www.leilaoonline.com.br/lote/detalhe/27373", " TIG-013-2019 - 118 ITENS DIVERSOS- FILTRO FLUIDO, RELE ELETRONICO , VALVULA RETENÇÃO E OUTROS - VEJA DESCRITIVO DE ITENS 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2.250,00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=HYPERLINK("https://www.leilaoonline.com.br/lote/detalhe/24978", "133")</f>
      </c>
      <c r="B134" s="4" t="s">
        <f>=HYPERLINK("https://www.leilaoonline.com.br/lote/detalhe/24978", " CD-790-2018- 1 PÇ- CABEÇOTE COMPONENTE, AÇO CARBONO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=HYPERLINK("https://www.leilaoonline.com.br/lote/detalhe/27371", "133")</f>
      </c>
      <c r="B135" s="4" t="s">
        <f>=HYPERLINK("https://www.leilaoonline.com.br/lote/detalhe/27371", " TIG-015-2019- 82 ITENS DIVERSOS- HASTE COMPONENTE, ANEIS RETENÇÃO, ARRUELA E OUTROS - VEJA DESCRITIVO DE ITENS 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2.550,00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=HYPERLINK("https://www.leilaoonline.com.br/lote/detalhe/27372", "134")</f>
      </c>
      <c r="B136" s="4" t="s">
        <f>=HYPERLINK("https://www.leilaoonline.com.br/lote/detalhe/27372", " TIG-016-2019- 04 PCAS- MOTOR DIESEL USADO, CATERPILLAR 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2.250,00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=HYPERLINK("https://www.leilaoonline.com.br/lote/detalhe/24975", "138")</f>
      </c>
      <c r="B137" s="4" t="s">
        <f>=HYPERLINK("https://www.leilaoonline.com.br/lote/detalhe/24975", " CD-802-2018-45 ITENS DIVERSOS- PARTES E PEÇAS BUCHA DESCARGA, CICLONE FERRO FUNDIDO")</f>
      </c>
      <c r="C137" s="4" t="inlineStr">
        <is>
          <t>Vendido</t>
        </is>
      </c>
      <c r="D137" s="4" t="inlineStr">
        <is>
          <t>3</t>
        </is>
      </c>
      <c r="E137" s="5" t="inlineStr">
        <is>
          <t>550,00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=HYPERLINK("https://www.leilaoonline.com.br/lote/detalhe/24977", "139")</f>
      </c>
      <c r="B138" s="4" t="s">
        <f>=HYPERLINK("https://www.leilaoonline.com.br/lote/detalhe/24977", " CD-805-2018- 4 PÇS APEX DESENHO SUMIN")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=HYPERLINK("https://www.leilaoonline.com.br/lote/detalhe/24976", "140")</f>
      </c>
      <c r="B139" s="4" t="s">
        <f>=HYPERLINK("https://www.leilaoonline.com.br/lote/detalhe/24976", " CD-806-2018-85 PARTES E PEÇAS- APEX APLICAÇÃO HIDROCICLONE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=HYPERLINK("https://www.leilaoonline.com.br/lote/detalhe/24974", "141")</f>
      </c>
      <c r="B140" s="4" t="s">
        <f>=HYPERLINK("https://www.leilaoonline.com.br/lote/detalhe/24974", " CD-809-2018-1 ANEL COMPONENTE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=HYPERLINK("https://www.leilaoonline.com.br/lote/detalhe/24969", "142")</f>
      </c>
      <c r="B141" s="4" t="s">
        <f>=HYPERLINK("https://www.leilaoonline.com.br/lote/detalhe/24969", " CD-815-2018-1 MANGUEIRA MONTADA NÃO METALICA , CATERPILLAR")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=HYPERLINK("https://www.leilaoonline.com.br/lote/detalhe/24979", "143")</f>
      </c>
      <c r="B142" s="4" t="s">
        <f>=HYPERLINK("https://www.leilaoonline.com.br/lote/detalhe/24979", " CD-819-2018- 4 PORCAS; MERCEDES BENZ")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=HYPERLINK("https://www.leilaoonline.com.br/lote/detalhe/24980", "144")</f>
      </c>
      <c r="B143" s="4" t="s">
        <f>=HYPERLINK("https://www.leilaoonline.com.br/lote/detalhe/24980", " CD-821-2018-1 MOLA COMPONENTE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=HYPERLINK("https://www.leilaoonline.com.br/lote/detalhe/24981", "146")</f>
      </c>
      <c r="B144" s="4" t="s">
        <f>=HYPERLINK("https://www.leilaoonline.com.br/lote/detalhe/24981", " CD-835-2018-38 ITENS DIVERSOS- PARAFUSO OLHAL, PORCA ROLAMENTO E OUTROS 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=HYPERLINK("https://www.leilaoonline.com.br/lote/detalhe/24982", "147")</f>
      </c>
      <c r="B145" s="4" t="s">
        <f>=HYPERLINK("https://www.leilaoonline.com.br/lote/detalhe/24982", " CD-836-2018-472 ITENS DIVERSOS- FUSÍVEIS, LAMPADAS COMPONENTES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=HYPERLINK("https://www.leilaoonline.com.br/lote/detalhe/24983", "148")</f>
      </c>
      <c r="B146" s="4" t="s">
        <f>=HYPERLINK("https://www.leilaoonline.com.br/lote/detalhe/24983", " CD-842-2018-9 PÇS - FONE COMPONENTE , INTERCOMUNICAR, APLICAÇÃO TRANSCEPTOR")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=HYPERLINK("https://www.leilaoonline.com.br/lote/detalhe/24984", "150")</f>
      </c>
      <c r="B147" s="4" t="s">
        <f>=HYPERLINK("https://www.leilaoonline.com.br/lote/detalhe/24984", " CD-844-2018-4 PÇS- FLANGE TUBO CONDUÇÃO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=HYPERLINK("https://www.leilaoonline.com.br/lote/detalhe/24985", "151")</f>
      </c>
      <c r="B148" s="4" t="s">
        <f>=HYPERLINK("https://www.leilaoonline.com.br/lote/detalhe/24985", " CD-848-2018-6 PÇS- REVESTIMENTO MATERIAL CERAMICA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=HYPERLINK("https://www.leilaoonline.com.br/lote/detalhe/24986", "152")</f>
      </c>
      <c r="B149" s="4" t="s">
        <f>=HYPERLINK("https://www.leilaoonline.com.br/lote/detalhe/24986", " CD-850-2018-1 PÇ - CORTADOR P/ SEPARADOR MAGNETICO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=HYPERLINK("https://www.leilaoonline.com.br/lote/detalhe/24987", "153")</f>
      </c>
      <c r="B150" s="4" t="s">
        <f>=HYPERLINK("https://www.leilaoonline.com.br/lote/detalhe/24987", " CD-853-2018-6 PÇAS- BARRA COMPONENTE, APLICAÇÃO TRANSPORTADOR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=HYPERLINK("https://www.leilaoonline.com.br/lote/detalhe/24990", "155")</f>
      </c>
      <c r="B151" s="4" t="s">
        <f>=HYPERLINK("https://www.leilaoonline.com.br/lote/detalhe/24990", " CD-855-2018-8 PÇAS - PROJETOR LAMPADA AHALOGENA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=HYPERLINK("https://www.leilaoonline.com.br/lote/detalhe/24994", "156")</f>
      </c>
      <c r="B152" s="4" t="s">
        <f>=HYPERLINK("https://www.leilaoonline.com.br/lote/detalhe/24994", " CD-859-2018-1 PÇ - SENSOR DE PROXIMIDADE TIPO CAPACITIVO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=HYPERLINK("https://www.leilaoonline.com.br/lote/detalhe/24993", "157")</f>
      </c>
      <c r="B153" s="4" t="s">
        <f>=HYPERLINK("https://www.leilaoonline.com.br/lote/detalhe/24993", " CD-862-2018-1 PÇ - CABO COMPONENTE TIPO ROTAÇÃO SUBAPLICAÇÃO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=HYPERLINK("https://www.leilaoonline.com.br/lote/detalhe/24991", "158")</f>
      </c>
      <c r="B154" s="4" t="s">
        <f>=HYPERLINK("https://www.leilaoonline.com.br/lote/detalhe/24991", " CD-864-2018-1 PÇ - BOMBA COMPONENTE, APLICAÇÃO MOTOR EXTERNO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=HYPERLINK("https://www.leilaoonline.com.br/lote/detalhe/24988", "159")</f>
      </c>
      <c r="B155" s="4" t="s">
        <f>=HYPERLINK("https://www.leilaoonline.com.br/lote/detalhe/24988", " CD-866-2018-11 PÇAS - CONEXÃO COMPONENTE, APLICAÇÃO EQUIPAMENTO CHICAGO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=HYPERLINK("https://www.leilaoonline.com.br/lote/detalhe/24989", "160")</f>
      </c>
      <c r="B156" s="4" t="s">
        <f>=HYPERLINK("https://www.leilaoonline.com.br/lote/detalhe/24989", " CD-868-2018-146 ITENS DIVERSOS- PRENSA CABO , LUVA EMENDA CABO, E OUTROS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=HYPERLINK("https://www.leilaoonline.com.br/lote/detalhe/24992", "161")</f>
      </c>
      <c r="B157" s="4" t="s">
        <f>=HYPERLINK("https://www.leilaoonline.com.br/lote/detalhe/24992", " CD-869-2018-57 ITENS DIVERSOS- TIRISTOR CORRENTE, SUPRESSOR RUIDO ELÉTRICO P/ CONTATOR E OUTROS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=HYPERLINK("https://www.leilaoonline.com.br/lote/detalhe/24995", "162")</f>
      </c>
      <c r="B158" s="4" t="s">
        <f>=HYPERLINK("https://www.leilaoonline.com.br/lote/detalhe/24995", " CD-870-2018-4 PÇS- DISJUNTOR CORRENTE NOMINAL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=HYPERLINK("https://www.leilaoonline.com.br/lote/detalhe/24996", "163")</f>
      </c>
      <c r="B159" s="4" t="s">
        <f>=HYPERLINK("https://www.leilaoonline.com.br/lote/detalhe/24996", " CD-875-2018-17 PÇS- ESCAPADOR COMPONENTE, APLICAAÇÃO BRITADOR MANDIBULA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=HYPERLINK("https://www.leilaoonline.com.br/lote/detalhe/24998", "164")</f>
      </c>
      <c r="B160" s="4" t="s">
        <f>=HYPERLINK("https://www.leilaoonline.com.br/lote/detalhe/24998", " CD-876-2018-2 PÇAS - RODA COMPONENTE APLICAÇÃO EQUIPAMENTO DESENHO SUMIN")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=HYPERLINK("https://www.leilaoonline.com.br/lote/detalhe/24997", "165")</f>
      </c>
      <c r="B161" s="4" t="s">
        <f>=HYPERLINK("https://www.leilaoonline.com.br/lote/detalhe/24997", " CD-877-2018-1 PÇ - CELULA APLICAÇÃO BALANÇA DOSADORA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=HYPERLINK("https://www.leilaoonline.com.br/lote/detalhe/24999", "166")</f>
      </c>
      <c r="B162" s="4" t="s">
        <f>=HYPERLINK("https://www.leilaoonline.com.br/lote/detalhe/24999", " CD-878-2018-1 PÇ - PARTES E PEÇAS, ROLDANA APLICAÇÃO MASTRO CENT")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=HYPERLINK("https://www.leilaoonline.com.br/lote/detalhe/25011", "167")</f>
      </c>
      <c r="B163" s="4" t="s">
        <f>=HYPERLINK("https://www.leilaoonline.com.br/lote/detalhe/25011", " CD-879-2018-469 ITENS DIVERSOS- PARTES E PEÇAS DE LAMINA PARA APLICAÇÃO PNEU -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=HYPERLINK("https://www.leilaoonline.com.br/lote/detalhe/25009", "168")</f>
      </c>
      <c r="B164" s="4" t="s">
        <f>=HYPERLINK("https://www.leilaoonline.com.br/lote/detalhe/25009", " CD-881-2018-7 PÇAS- ACOPLADOR HIDRAULICO, CONEXÃO, VALVULA RETENÇÃO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=HYPERLINK("https://www.leilaoonline.com.br/lote/detalhe/25010", "169")</f>
      </c>
      <c r="B165" s="4" t="s">
        <f>=HYPERLINK("https://www.leilaoonline.com.br/lote/detalhe/25010", " CD-882-2018-229 ITENS DIVERSOS- TELA NÃO METALICA, BORRACHAS P/ APLICAÇÃO USO GERAL ")</f>
      </c>
      <c r="C165" s="4" t="inlineStr">
        <is>
          <t>Não vendido</t>
        </is>
      </c>
      <c r="D165" s="4" t="inlineStr">
        <is>
          <t>7</t>
        </is>
      </c>
      <c r="E165" s="5" t="inlineStr">
        <is>
          <t>1.250,00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=HYPERLINK("https://www.leilaoonline.com.br/lote/detalhe/25012", "170")</f>
      </c>
      <c r="B166" s="4" t="s">
        <f>=HYPERLINK("https://www.leilaoonline.com.br/lote/detalhe/25012", " CD-883-2018-280 ITENS DIVERSOS- PINO COMPONENTE, BUCHA METALICA ELETRODUTO E OUTROS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=HYPERLINK("https://www.leilaoonline.com.br/lote/detalhe/25015", "171")</f>
      </c>
      <c r="B167" s="4" t="s">
        <f>=HYPERLINK("https://www.leilaoonline.com.br/lote/detalhe/25015", " CD-885-2018-1 PÇ- PARTES E PEÇAS DE EQUIPAMENTOS ESPIRAL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=HYPERLINK("https://www.leilaoonline.com.br/lote/detalhe/25014", "173")</f>
      </c>
      <c r="B168" s="4" t="s">
        <f>=HYPERLINK("https://www.leilaoonline.com.br/lote/detalhe/25014", " CD-898-2018- 2 PÇS- PARTES E PEÇAS ENGRENAGEM , APLICAÇÃO DE EQUIPAMENTOS SVEDALA ")</f>
      </c>
      <c r="C168" s="4" t="inlineStr">
        <is>
          <t>Vendido</t>
        </is>
      </c>
      <c r="D168" s="4" t="inlineStr">
        <is>
          <t>3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=HYPERLINK("https://www.leilaoonline.com.br/lote/detalhe/25175", "174")</f>
      </c>
      <c r="B169" s="4" t="s">
        <f>=HYPERLINK("https://www.leilaoonline.com.br/lote/detalhe/25175", " CD-899-2018- 23 ITENS DIVERSOS- HASTES COMPONENTES, TIPO CONTROLADORA, BUCHA COMPONENTE E OUTROS")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=HYPERLINK("https://www.leilaoonline.com.br/lote/detalhe/25013", "176")</f>
      </c>
      <c r="B170" s="4" t="s">
        <f>=HYPERLINK("https://www.leilaoonline.com.br/lote/detalhe/25013", " CD-901-2018-35 ITENS DIVERSOS- ELEMENTOS FILTRO FLUIDO, ÓLEO  HIDRÁULICO  LUBRIFICANTE E OUTROS - VEJA DESCRITIVO DE ITENS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=HYPERLINK("https://www.leilaoonline.com.br/lote/detalhe/25029", "178")</f>
      </c>
      <c r="B171" s="4" t="s">
        <f>=HYPERLINK("https://www.leilaoonline.com.br/lote/detalhe/25029", " CD-904-2018-174 PÇS- MANCAL COMPONENTE, APLICAÇÃO ECAVADEIRA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=HYPERLINK("https://www.leilaoonline.com.br/lote/detalhe/25031", "179")</f>
      </c>
      <c r="B172" s="4" t="s">
        <f>=HYPERLINK("https://www.leilaoonline.com.br/lote/detalhe/25031", " CD-906-2018- 179 ITENS DIVERSOS - ESCOVA CARVÃO ELETROGRAFITE E OUTROS - VEJA DESCRITIVO DE ITENS 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=HYPERLINK("https://www.leilaoonline.com.br/lote/detalhe/25026", "180")</f>
      </c>
      <c r="B173" s="4" t="s">
        <f>=HYPERLINK("https://www.leilaoonline.com.br/lote/detalhe/25026", " CD-907-2018-6 ITENS - INTERRUPTOR COMPONENTE, FUSÍVEL COMPONENTE E OUTROS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=HYPERLINK("https://www.leilaoonline.com.br/lote/detalhe/25030", "181")</f>
      </c>
      <c r="B174" s="4" t="s">
        <f>=HYPERLINK("https://www.leilaoonline.com.br/lote/detalhe/25030", " CD-908-2018-6 ITENS DIVERSOS- ANEL COMPONENTE, RETENTOR VEDAÇÃO E OUTROS - VEJA DESCRITIVO DE ITENS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=HYPERLINK("https://www.leilaoonline.com.br/lote/detalhe/25027", "182")</f>
      </c>
      <c r="B175" s="4" t="s">
        <f>=HYPERLINK("https://www.leilaoonline.com.br/lote/detalhe/25027", " CD-909-2018-15 ITENS DIVERSOS- ANEL COMPONENTE, BLOCO LUBRIFICAÇÃO , APLICAÇÃO ESCAVADEIRA E OUTROS - VEJA DESCRITIVO DE ITENS 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350,00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=HYPERLINK("https://www.leilaoonline.com.br/lote/detalhe/25032", "183")</f>
      </c>
      <c r="B176" s="4" t="s">
        <f>=HYPERLINK("https://www.leilaoonline.com.br/lote/detalhe/25032", " CD-910-2018-26 ITENS DIVERSOS- FILTRO FLUIDO LE TOURNEAU, PARTES E PEÇAS CILINDRO HIDRAULICO E OUTROS - VEJA DESCRITIVO DE ITENS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350,00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=HYPERLINK("https://www.leilaoonline.com.br/lote/detalhe/25028", "184")</f>
      </c>
      <c r="B177" s="4" t="s">
        <f>=HYPERLINK("https://www.leilaoonline.com.br/lote/detalhe/25028", " CD-915-2018-107 ITENS DIVERSOS- BUCHA COMPONENTE, PECAS E PARTES P/ APLICAÇÃO CARREGADEIRA E OUTROS - VEJA DESCRITIVO DE ITENS ")</f>
      </c>
      <c r="C177" s="4" t="inlineStr">
        <is>
          <t>Vendido</t>
        </is>
      </c>
      <c r="D177" s="4" t="inlineStr">
        <is>
          <t>2</t>
        </is>
      </c>
      <c r="E177" s="5" t="inlineStr">
        <is>
          <t>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=HYPERLINK("https://www.leilaoonline.com.br/lote/detalhe/25033", "189")</f>
      </c>
      <c r="B178" s="4" t="s">
        <f>=HYPERLINK("https://www.leilaoonline.com.br/lote/detalhe/25033", " CD-929-2019 - 38 ITENS DIVERSOS - CUBO P/ ACOPLAMENTO, ROTOR COMPONENTE E OUTROS - VEJA DESCRITIVO DE ITENS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=HYPERLINK("https://www.leilaoonline.com.br/lote/detalhe/25034", "191")</f>
      </c>
      <c r="B179" s="4" t="s">
        <f>=HYPERLINK("https://www.leilaoonline.com.br/lote/detalhe/25034", " CKS-025-2019 - 63 LUMINARIAS JET4 VAPOR DE SÓDIO ( 22 GRANDES, 38 PEQUENAS, 03 OVAL 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=HYPERLINK("https://www.leilaoonline.com.br/lote/detalhe/25039", "192")</f>
      </c>
      <c r="B180" s="4" t="s">
        <f>=HYPERLINK("https://www.leilaoonline.com.br/lote/detalhe/25039", " CKS-026-2019- 3.526- ITENS DIVERSOS - ESPAÇADOR LOSAGUNLAR, BRAÇO PARA ILUMINARIA DO POSTES, CAIXA DE CONTROLE P/ ILUMINARIA E OUTROS - VEJA DESCRITIVO DE ITENS ")</f>
      </c>
      <c r="C180" s="4" t="inlineStr">
        <is>
          <t>Vendido</t>
        </is>
      </c>
      <c r="D180" s="4" t="inlineStr">
        <is>
          <t>25</t>
        </is>
      </c>
      <c r="E180" s="5" t="inlineStr">
        <is>
          <t>3.950,00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=HYPERLINK("https://www.leilaoonline.com.br/lote/detalhe/25177", "193")</f>
      </c>
      <c r="B181" s="4" t="s">
        <f>=HYPERLINK("https://www.leilaoonline.com.br/lote/detalhe/25177", " CKS-027-2019- 2 ITENS- ESCADA EM ALUMINIO 3,25 X 2,5X 0,46 - VEJA DESCRITIVO DE ITENS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=HYPERLINK("https://www.leilaoonline.com.br/lote/detalhe/25035", "195")</f>
      </c>
      <c r="B182" s="4" t="s">
        <f>=HYPERLINK("https://www.leilaoonline.com.br/lote/detalhe/25035", " CKS-028-2019- 5 ITENS - ESCADAS DE ESTRUTURA DE FERRO E AÇO TREPADEIRA - VEJA DESCRITIVO DE ITENS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=HYPERLINK("https://www.leilaoonline.com.br/lote/detalhe/25038", "196")</f>
      </c>
      <c r="B183" s="4" t="s">
        <f>=HYPERLINK("https://www.leilaoonline.com.br/lote/detalhe/25038", " CKS-037-2018- 31 ITENS DIVERSOS- SWITCH CICSO CATALYST, ACCESS POINT CISCO AIRONET E OUTROS- VEJA DESCRITIVO DE ITENS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550,00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=HYPERLINK("https://www.leilaoonline.com.br/lote/detalhe/25037", "197")</f>
      </c>
      <c r="B184" s="4" t="s">
        <f>=HYPERLINK("https://www.leilaoonline.com.br/lote/detalhe/25037", " CKS-038-2018 - 136 ITENS DIVERSOS - ACCESS POINT ,COMPONETE PART NUMBER E OUTROS - VEJA DESCRITIVO DE ITENS 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=HYPERLINK("https://www.leilaoonline.com.br/lote/detalhe/25040", "199")</f>
      </c>
      <c r="B185" s="4" t="s">
        <f>=HYPERLINK("https://www.leilaoonline.com.br/lote/detalhe/25040", " FAB-073-2018 - 7 ITENS -EQUIPAMENTOS DE PELOTIZAÇÃO - LOC. OURO PRETO/MG")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=HYPERLINK("https://www.leilaoonline.com.br/lote/detalhe/25004", "203")</f>
      </c>
      <c r="B186" s="4" t="s">
        <f>=HYPERLINK("https://www.leilaoonline.com.br/lote/detalhe/25004", " MCR-008-2019 - 880 ITENS ANEIS, GAXETA E OUTROS - VEJA DESCRITIVO DE ITENS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=HYPERLINK("https://www.leilaoonline.com.br/lote/detalhe/25003", "204")</f>
      </c>
      <c r="B187" s="4" t="s">
        <f>=HYPERLINK("https://www.leilaoonline.com.br/lote/detalhe/25003", " MCR-009-2019 - 420 MANGUEIRAS (VOLVO/SCANIA) - VEJA DESCRITIVO DE ITENS 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550,00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=HYPERLINK("https://www.leilaoonline.com.br/lote/detalhe/25005", "205")</f>
      </c>
      <c r="B188" s="4" t="s">
        <f>=HYPERLINK("https://www.leilaoonline.com.br/lote/detalhe/25005", " MCR-010-2019 - 167 ELEMENTOS DE FILTROS - VEJA DESCRITIVO DE ITENS ")</f>
      </c>
      <c r="C188" s="4" t="inlineStr">
        <is>
          <t>Vendido</t>
        </is>
      </c>
      <c r="D188" s="4" t="inlineStr">
        <is>
          <t>3</t>
        </is>
      </c>
      <c r="E188" s="5" t="inlineStr">
        <is>
          <t>800,00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=HYPERLINK("https://www.leilaoonline.com.br/lote/detalhe/25002", "207")</f>
      </c>
      <c r="B189" s="4" t="s">
        <f>=HYPERLINK("https://www.leilaoonline.com.br/lote/detalhe/25002", " MCR-012-2019 - 18 ITENS P/ BRITADOR - VEJA DESCRITIVO DE ITENS")</f>
      </c>
      <c r="C189" s="4" t="inlineStr">
        <is>
          <t>Vendido</t>
        </is>
      </c>
      <c r="D189" s="4" t="inlineStr">
        <is>
          <t>2</t>
        </is>
      </c>
      <c r="E189" s="5" t="inlineStr">
        <is>
          <t>750,00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=HYPERLINK("https://www.leilaoonline.com.br/lote/detalhe/25007", "208")</f>
      </c>
      <c r="B190" s="4" t="s">
        <f>=HYPERLINK("https://www.leilaoonline.com.br/lote/detalhe/25007", " MCR-013-2019 - 447 ITENS - PEÇAS E ACESSÓRIOS DE VEÍCULO LEVE - VEJA DESCRITIVO DE ITENS")</f>
      </c>
      <c r="C190" s="4" t="inlineStr">
        <is>
          <t>Vendido</t>
        </is>
      </c>
      <c r="D190" s="4" t="inlineStr">
        <is>
          <t>16</t>
        </is>
      </c>
      <c r="E190" s="5" t="inlineStr">
        <is>
          <t>2.850,00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=HYPERLINK("https://www.leilaoonline.com.br/lote/detalhe/25006", "209")</f>
      </c>
      <c r="B191" s="4" t="s">
        <f>=HYPERLINK("https://www.leilaoonline.com.br/lote/detalhe/25006", " MCR-014-2019 - 8897 ITENS - PEÇAS E ACESSÓRIOS DE VEÍCULO PESADOS - VEJA DESCRITIVO DE ITENS")</f>
      </c>
      <c r="C191" s="4" t="inlineStr">
        <is>
          <t>Não vendido</t>
        </is>
      </c>
      <c r="D191" s="4" t="inlineStr">
        <is>
          <t>14</t>
        </is>
      </c>
      <c r="E191" s="5" t="inlineStr">
        <is>
          <t>4.400,00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=HYPERLINK("https://www.leilaoonline.com.br/lote/detalhe/25001", "210")</f>
      </c>
      <c r="B192" s="4" t="s">
        <f>=HYPERLINK("https://www.leilaoonline.com.br/lote/detalhe/25001", " MCR-015-2019 - 50 ITENS DE MATERIAL ELÉTRICO - VEJA DESCRITIVO DE ITENS")</f>
      </c>
      <c r="C192" s="4" t="inlineStr">
        <is>
          <t>Vendido</t>
        </is>
      </c>
      <c r="D192" s="4" t="inlineStr">
        <is>
          <t>5</t>
        </is>
      </c>
      <c r="E192" s="5" t="inlineStr">
        <is>
          <t>950,00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=HYPERLINK("https://www.leilaoonline.com.br/lote/detalhe/25000", "211")</f>
      </c>
      <c r="B193" s="4" t="s">
        <f>=HYPERLINK("https://www.leilaoonline.com.br/lote/detalhe/25000", " MCR-016-2019 - 40 VÁLVULA DIVERSAS- VEJA DESCRITIVO DE ITENS")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350,00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=HYPERLINK("https://www.leilaoonline.com.br/lote/detalhe/25016", "212")</f>
      </c>
      <c r="B194" s="4" t="s">
        <f>=HYPERLINK("https://www.leilaoonline.com.br/lote/detalhe/25016", " MCR-017-2019 -  374 ITENS - CONEXÕES DE TUBOS - VEJA DESCRITIVO DE ITENS")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350,00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=HYPERLINK("https://www.leilaoonline.com.br/lote/detalhe/25021", "214")</f>
      </c>
      <c r="B195" s="4" t="s">
        <f>=HYPERLINK("https://www.leilaoonline.com.br/lote/detalhe/25021", " MCR-019-2019 - 289 ITENS - PARA FILTROS - VEJA DESCRITIVO DE ITENS")</f>
      </c>
      <c r="C195" s="4" t="inlineStr">
        <is>
          <t>Vendido</t>
        </is>
      </c>
      <c r="D195" s="4" t="inlineStr">
        <is>
          <t>3</t>
        </is>
      </c>
      <c r="E195" s="5" t="inlineStr">
        <is>
          <t>650,00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=HYPERLINK("https://www.leilaoonline.com.br/lote/detalhe/25017", "215")</f>
      </c>
      <c r="B196" s="4" t="s">
        <f>=HYPERLINK("https://www.leilaoonline.com.br/lote/detalhe/25017", " MCR-020-2019 - 89 ITENS - PARA TUBOS E TUBULAÇÕES - VEJA DESCRITIVO DE ITENS")</f>
      </c>
      <c r="C196" s="4" t="inlineStr">
        <is>
          <t>Vendido</t>
        </is>
      </c>
      <c r="D196" s="4" t="inlineStr">
        <is>
          <t>3</t>
        </is>
      </c>
      <c r="E196" s="5" t="inlineStr">
        <is>
          <t>750,00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=HYPERLINK("https://www.leilaoonline.com.br/lote/detalhe/25019", "216")</f>
      </c>
      <c r="B197" s="4" t="s">
        <f>=HYPERLINK("https://www.leilaoonline.com.br/lote/detalhe/25019", " MCR-021-2019 - 94 ITENS - PARA MATERIAL DE DESGASTE - VEJA DESCRITIVO DE ITENS")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550,00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=HYPERLINK("https://www.leilaoonline.com.br/lote/detalhe/25018", "218")</f>
      </c>
      <c r="B198" s="4" t="s">
        <f>=HYPERLINK("https://www.leilaoonline.com.br/lote/detalhe/25018", " MCR-023-2019 - 279 ITENS MATERIAL ELÉTRICO PARA VEÍCULOS E MAQUINAS - VEJA DESCRITIVO DE ITENS")</f>
      </c>
      <c r="C198" s="4" t="inlineStr">
        <is>
          <t>Não vendido</t>
        </is>
      </c>
      <c r="D198" s="4" t="inlineStr">
        <is>
          <t>5</t>
        </is>
      </c>
      <c r="E198" s="5" t="inlineStr">
        <is>
          <t>1.150,00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=HYPERLINK("https://www.leilaoonline.com.br/lote/detalhe/25022", "220")</f>
      </c>
      <c r="B199" s="4" t="s">
        <f>=HYPERLINK("https://www.leilaoonline.com.br/lote/detalhe/25022", " MCR-025-2019 - 487 ITENS - PEÇAS PARA MINERAÇÃO  - VEJA DESCRITIVO DE ITENS")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1.350,00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=HYPERLINK("https://www.leilaoonline.com.br/lote/detalhe/25020", "221")</f>
      </c>
      <c r="B200" s="4" t="s">
        <f>=HYPERLINK("https://www.leilaoonline.com.br/lote/detalhe/25020", " MCR-026-2019 - 1687 ITENS - PEÇAS PARA MINERAÇÃO - VEJA DESCRITIVO DE ITENS")</f>
      </c>
      <c r="C200" s="4" t="inlineStr">
        <is>
          <t>Não vendido</t>
        </is>
      </c>
      <c r="D200" s="4" t="inlineStr">
        <is>
          <t>20</t>
        </is>
      </c>
      <c r="E200" s="5" t="inlineStr">
        <is>
          <t>3.200,00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=HYPERLINK("https://www.leilaoonline.com.br/lote/detalhe/25176", "223")</f>
      </c>
      <c r="B201" s="4" t="s">
        <f>=HYPERLINK("https://www.leilaoonline.com.br/lote/detalhe/25176", " MCR-029-2019 - 144 ITENS - PEÇAS PARA VEÍCULOS PESADOS - VEJA DESCRITIVO DE ITENS")</f>
      </c>
      <c r="C201" s="4" t="inlineStr">
        <is>
          <t>Não vendido</t>
        </is>
      </c>
      <c r="D201" s="4" t="inlineStr">
        <is>
          <t>2</t>
        </is>
      </c>
      <c r="E201" s="5" t="inlineStr">
        <is>
          <t>700,00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=HYPERLINK("https://www.leilaoonline.com.br/lote/detalhe/25023", "224")</f>
      </c>
      <c r="B202" s="4" t="s">
        <f>=HYPERLINK("https://www.leilaoonline.com.br/lote/detalhe/25023", " MCR-030-2019 - 374 FIXADORES DIVERSOS - VEJA DESCRITIVO DE ITENS")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=HYPERLINK("https://www.leilaoonline.com.br/lote/detalhe/25008", "225")</f>
      </c>
      <c r="B203" s="4" t="s">
        <f>=HYPERLINK("https://www.leilaoonline.com.br/lote/detalhe/25008", " TIG-014-2019 - 538 PEÇAS DIVERSAS -  VEJA DESCRITIVO DE ITENS")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550,00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=HYPERLINK("https://www.leilaoonline.com.br/lote/detalhe/25174", "226")</f>
      </c>
      <c r="B204" s="4" t="s">
        <f>=HYPERLINK("https://www.leilaoonline.com.br/lote/detalhe/25174", " TIG-013-2019 - 118 PEÇAS DIVERSAS - VEJA DESCRITIVO DE ITENS")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=HYPERLINK("https://www.leilaoonline.com.br/lote/detalhe/25044", "231")</f>
      </c>
      <c r="B205" s="4" t="s">
        <f>=HYPERLINK("https://www.leilaoonline.com.br/lote/detalhe/25044", " CPBS-001-2019-52 ITENS DIVERSOS - SUPORTE COMPONENTE, MOLA COMPONETE E OUTROS - VEJA DESCRITIVO DE ITENS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=HYPERLINK("https://www.leilaoonline.com.br/lote/detalhe/25049", "232")</f>
      </c>
      <c r="B206" s="4" t="s">
        <f>=HYPERLINK("https://www.leilaoonline.com.br/lote/detalhe/25049", " CPBS-002-2019-47 ITENS DIVERSOS - TRANSFORMADOR BAIXA TENSÃO, REATOR LIMITADOR E OUTROS - VEJA DESCRITIVO DE ITENS 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250,00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=HYPERLINK("https://www.leilaoonline.com.br/lote/detalhe/25054", "233")</f>
      </c>
      <c r="B207" s="4" t="s">
        <f>=HYPERLINK("https://www.leilaoonline.com.br/lote/detalhe/25054", " CPBS-003-2019-02 FREIOS ELETRO-HIDRAULICOS DSICO - VEJA DESCRITIVO DE ITENS ")</f>
      </c>
      <c r="C207" s="4" t="inlineStr">
        <is>
          <t>Não vendido</t>
        </is>
      </c>
      <c r="D207" s="4" t="inlineStr">
        <is>
          <t>2</t>
        </is>
      </c>
      <c r="E207" s="5" t="inlineStr">
        <is>
          <t>650,00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=HYPERLINK("https://www.leilaoonline.com.br/lote/detalhe/25047", "235")</f>
      </c>
      <c r="B208" s="4" t="s">
        <f>=HYPERLINK("https://www.leilaoonline.com.br/lote/detalhe/25047", " GOV-020-2019-19 ITENS DIVERSOS- CASQUILHO COMPONENTE, VELOCIMETRO E EIXO COMPONENTE - VEJA DESCRITIVO DE ITENS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=HYPERLINK("https://www.leilaoonline.com.br/lote/detalhe/25045", "237")</f>
      </c>
      <c r="B209" s="4" t="s">
        <f>=HYPERLINK("https://www.leilaoonline.com.br/lote/detalhe/25045", " GOV-022-2019-909 ITENS DIVERSOS - LUVA APLICAÇÃO ACOPLAMENTO HIDRAULICO, BUCHA REDUÇÃO , MANGUEIRA MONTADA E OUTROS - VEJA DESCRITIVO DE ITENS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550,00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=HYPERLINK("https://www.leilaoonline.com.br/lote/detalhe/25051", "238")</f>
      </c>
      <c r="B210" s="4" t="s">
        <f>=HYPERLINK("https://www.leilaoonline.com.br/lote/detalhe/25051", " OIA-001-2019-20 ITENS DIVERSOS- PLACA DE VAZAMENTO FRONTAL, ANEL DO CONJUNTO DA BICA E OUTROS- VEJA DESCRITIVO DE ITENS")</f>
      </c>
      <c r="C210" s="4" t="inlineStr">
        <is>
          <t>Não vendido</t>
        </is>
      </c>
      <c r="D210" s="4" t="inlineStr">
        <is>
          <t>38</t>
        </is>
      </c>
      <c r="E210" s="5" t="inlineStr">
        <is>
          <t>14.850,00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=HYPERLINK("https://www.leilaoonline.com.br/lote/detalhe/25050", "239")</f>
      </c>
      <c r="B211" s="4" t="s">
        <f>=HYPERLINK("https://www.leilaoonline.com.br/lote/detalhe/25050", " OIA-002-2019- 1 ITEM - KIT DO CABEÇOTE FIXO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=HYPERLINK("https://www.leilaoonline.com.br/lote/detalhe/25053", "240")</f>
      </c>
      <c r="B212" s="4" t="s">
        <f>=HYPERLINK("https://www.leilaoonline.com.br/lote/detalhe/25053", " OIA-003-2019-1 ITEM DISCO DE VEDAÇÃO DA RODA DE CAÇAMBA,FAB. DEDINI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=HYPERLINK("https://www.leilaoonline.com.br/lote/detalhe/25048", "241")</f>
      </c>
      <c r="B213" s="4" t="s">
        <f>=HYPERLINK("https://www.leilaoonline.com.br/lote/detalhe/25048", " OIA-004-2019-120 ITENS- FILTRO DE OLEO MINERAL PARA MOTOR DIESEL DE CAMINHÃO , FAB. KRESS")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=HYPERLINK("https://www.leilaoonline.com.br/lote/detalhe/25046", "242")</f>
      </c>
      <c r="B214" s="4" t="s">
        <f>=HYPERLINK("https://www.leilaoonline.com.br/lote/detalhe/25046", " TIG-001-2019-1 ITEM TRANSFORMADOR POTENCIA 440V")</f>
      </c>
      <c r="C214" s="4" t="inlineStr">
        <is>
          <t>Vendido</t>
        </is>
      </c>
      <c r="D214" s="4" t="inlineStr">
        <is>
          <t>16</t>
        </is>
      </c>
      <c r="E214" s="5" t="inlineStr">
        <is>
          <t>2.650,00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=HYPERLINK("https://www.leilaoonline.com.br/lote/detalhe/25052", "243")</f>
      </c>
      <c r="B215" s="4" t="s">
        <f>=HYPERLINK("https://www.leilaoonline.com.br/lote/detalhe/25052", " TIG-003-2019-15 ITENS DIVERSOS- ELEMENTO FILTRO FLUIDO E OUTROS - VEJA DESCRITIVO DE ITENS 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350,00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=HYPERLINK("https://www.leilaoonline.com.br/lote/detalhe/25180", "244")</f>
      </c>
      <c r="B216" s="4" t="s">
        <f>=HYPERLINK("https://www.leilaoonline.com.br/lote/detalhe/25180", " TIG-004-2019-237 ITENS DIVERSOS- ANEIS P/ FIXAÇÃO AÇO CARBONO, ROLAMENTO ROLOS CONICOS, BUCHA ROLAMENTO E OUTROS- VEJA DESCRITIVO DE ITENS ")</f>
      </c>
      <c r="C216" s="4" t="inlineStr">
        <is>
          <t>Não vendido</t>
        </is>
      </c>
      <c r="D216" s="4" t="inlineStr">
        <is>
          <t>3</t>
        </is>
      </c>
      <c r="E216" s="5" t="inlineStr">
        <is>
          <t>650,00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=HYPERLINK("https://www.leilaoonline.com.br/lote/detalhe/25182", "245")</f>
      </c>
      <c r="B217" s="4" t="s">
        <f>=HYPERLINK("https://www.leilaoonline.com.br/lote/detalhe/25182", " TIG-005-2019-536 ITENS DIVERSOS - ARRUELA TRAVA, FUSIVEIS,RETENTOR E OUTROS - VEJA DESCRITIVO DE ITENS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350,00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=HYPERLINK("https://www.leilaoonline.com.br/lote/detalhe/25043", "247")</f>
      </c>
      <c r="B218" s="4" t="s">
        <f>=HYPERLINK("https://www.leilaoonline.com.br/lote/detalhe/25043", " MCR-031-2019 - CÂMARA E VÁLVULA DE PNEU DE AUTOMÓVEL - VEJA DESCRITIVO DE ITENS")</f>
      </c>
      <c r="C218" s="4" t="inlineStr">
        <is>
          <t>Vendido</t>
        </is>
      </c>
      <c r="D218" s="4" t="inlineStr">
        <is>
          <t>10</t>
        </is>
      </c>
      <c r="E218" s="5" t="inlineStr">
        <is>
          <t>1.100,00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=HYPERLINK("https://www.leilaoonline.com.br/lote/detalhe/25179", "248")</f>
      </c>
      <c r="B219" s="4" t="s">
        <f>=HYPERLINK("https://www.leilaoonline.com.br/lote/detalhe/25179", " MCR-032-2019 - 112 ITENS FILTROS DIVERSOS ")</f>
      </c>
      <c r="C219" s="4" t="inlineStr">
        <is>
          <t>Vendido</t>
        </is>
      </c>
      <c r="D219" s="4" t="inlineStr">
        <is>
          <t>9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=HYPERLINK("https://www.leilaoonline.com.br/lote/detalhe/25042", "250")</f>
      </c>
      <c r="B220" s="4" t="s">
        <f>=HYPERLINK("https://www.leilaoonline.com.br/lote/detalhe/25042", " MCR-058-2018 - 2269 ITENS - PEÇAS PARA VEÍCULOS PESADOS - VEJA DESCRITIVO DE ITENS")</f>
      </c>
      <c r="C220" s="4" t="inlineStr">
        <is>
          <t>Vendido</t>
        </is>
      </c>
      <c r="D220" s="4" t="inlineStr">
        <is>
          <t>8</t>
        </is>
      </c>
      <c r="E220" s="5" t="inlineStr">
        <is>
          <t>1.400,00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=HYPERLINK("https://www.leilaoonline.com.br/lote/detalhe/25055", "259")</f>
      </c>
      <c r="B221" s="4" t="s">
        <f>=HYPERLINK("https://www.leilaoonline.com.br/lote/detalhe/25055", "SSG-001-2019 - TANQUE PRISMATICO / POLIPROPILENO; CAPACIDADE:25000 Litros,- PESO ESTIMADO - 1.400KG- LOC. CANAÃ DOS CARAJÁS /PA")</f>
      </c>
      <c r="C221" s="4" t="inlineStr">
        <is>
          <t>Não vendido</t>
        </is>
      </c>
      <c r="D221" s="4" t="inlineStr">
        <is>
          <t>5</t>
        </is>
      </c>
      <c r="E221" s="5" t="inlineStr">
        <is>
          <t>950,00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=HYPERLINK("https://www.leilaoonline.com.br/lote/detalhe/25056", "260")</f>
      </c>
      <c r="B222" s="4" t="s">
        <f>=HYPERLINK("https://www.leilaoonline.com.br/lote/detalhe/25056", "SSG-002-2019 - TANQUE PRISMATICO / POLIPROPILENO; CAPACIDADE:10.000 Litros, PESO ESTIMADO 700KG- CANAÃ DOS CARAJÁS/PA")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800,00</t>
        </is>
      </c>
      <c r="F2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2026-06-20T07:12:10.00Z</dcterms:created>
  <dc:creator>Tellks Tecnologia</dc:creator>
  <cp:revision>0</cp:revision>
</cp:coreProperties>
</file>