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CAMINHÕES, 44 REBOQUES E SEMI REBOQUES RANDON, USICAMP E RODOFORTA, EQUIPAMENTOS, TRANS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31/05/2019 11:26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=HYPERLINK("https://www.leilaoonline.com.br/lote/detalhe/27909", "1130")</f>
      </c>
      <c r="B11" s="4" t="s">
        <f>=HYPERLINK("https://www.leilaoonline.com.br/lote/detalhe/27909", "MÓVEIS: Rack, TV, CADEIRA E MESA, veja abaixo, patrim. 134538/134549/046024, UND DOIS CÓRREGOS")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=HYPERLINK("https://www.leilaoonline.com.br/lote/detalhe/27598", "2090")</f>
      </c>
      <c r="B12" s="4" t="s">
        <f>=HYPERLINK("https://www.leilaoonline.com.br/lote/detalhe/27598", " CAMINHAO VW EURO3 WORKER 26-220 6X4, ANO 2007, FR34083, UND S. HELENA")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=HYPERLINK("https://www.leilaoonline.com.br/lote/detalhe/27907", "2151")</f>
      </c>
      <c r="B13" s="4" t="s">
        <f>=HYPERLINK("https://www.leilaoonline.com.br/lote/detalhe/27907", "EQUIPAMENTOS (CONSULTÓRIO DENTISTA) - CADEIRA, RAIO X, COMPRESSOR, ARMÁRIO PLANEJADO, PATRIM.161807/041284, UND DIAMANTE")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=HYPERLINK("https://www.leilaoonline.com.br/lote/detalhe/28082", "2445")</f>
      </c>
      <c r="B14" s="4" t="s">
        <f>=HYPERLINK("https://www.leilaoonline.com.br/lote/detalhe/28082", "SUCATA DE 2 BOMBA E ABRAÇADEIRA DE ALUMÍNIO, UND DIAMANTE")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=HYPERLINK("https://www.leilaoonline.com.br/lote/detalhe/28087", "2800")</f>
      </c>
      <c r="B15" s="4" t="s">
        <f>=HYPERLINK("https://www.leilaoonline.com.br/lote/detalhe/28087", "1 FOGÃO 6 BOCAS, 1 FOGÃO INDUSTRIAL (SEM FOTO) E 1 MAQ. DE COSTUMA, SF - UND. FUNDAÇÃO DIAMANTE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=HYPERLINK("https://www.leilaoonline.com.br/lote/detalhe/27160", "3249")</f>
      </c>
      <c r="B16" s="4" t="s">
        <f>=HYPERLINK("https://www.leilaoonline.com.br/lote/detalhe/27160", "SUCATA DE CARROCERIA COMBOIO, FR98570, UND BARRA")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2.650,00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=HYPERLINK("https://www.leilaoonline.com.br/lote/detalhe/27211", "3416")</f>
      </c>
      <c r="B17" s="4" t="s">
        <f>=HYPERLINK("https://www.leilaoonline.com.br/lote/detalhe/27211", " R/RANDONSP RQ CA, ANO 2010, FR96734, C/ DOLLY S/FR, UND BARRA")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=HYPERLINK("https://www.leilaoonline.com.br/lote/detalhe/27198", "3423")</f>
      </c>
      <c r="B18" s="4" t="s">
        <f>=HYPERLINK("https://www.leilaoonline.com.br/lote/detalhe/27198", " TRANSBORDO, FR47015,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=HYPERLINK("https://www.leilaoonline.com.br/lote/detalhe/27193", "3424")</f>
      </c>
      <c r="B19" s="4" t="s">
        <f>=HYPERLINK("https://www.leilaoonline.com.br/lote/detalhe/27193", " TRANSBORDO, FR139236, (venda sem os pneus),UND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=HYPERLINK("https://www.leilaoonline.com.br/lote/detalhe/27207", "3427")</f>
      </c>
      <c r="B20" s="4" t="s">
        <f>=HYPERLINK("https://www.leilaoonline.com.br/lote/detalhe/27207", " TRANSBORDO, FR68018, UND BARRA")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=HYPERLINK("https://www.leilaoonline.com.br/lote/detalhe/27203", "3488")</f>
      </c>
      <c r="B21" s="4" t="s">
        <f>=HYPERLINK("https://www.leilaoonline.com.br/lote/detalhe/27203", " TRANSBORDO SANTAL, ANO 2008, FR101968, (venda sem dois os pneus dianteiros),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=HYPERLINK("https://www.leilaoonline.com.br/lote/detalhe/27213", "3522")</f>
      </c>
      <c r="B22" s="4" t="s">
        <f>=HYPERLINK("https://www.leilaoonline.com.br/lote/detalhe/27213", " R/RANDONSP RQ CA, ANO 2010, FR96806, C/ DOLLY S/FR, UND BARRA       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37.500,00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=HYPERLINK("https://www.leilaoonline.com.br/lote/detalhe/27215", "3559")</f>
      </c>
      <c r="B23" s="4" t="s">
        <f>=HYPERLINK("https://www.leilaoonline.com.br/lote/detalhe/27215", " SR/USICAMP SRCP E2 10000, ANO 2008, FR56328, UND BARRA")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=HYPERLINK("https://www.leilaoonline.com.br/lote/detalhe/27127", "3576")</f>
      </c>
      <c r="B24" s="4" t="s">
        <f>=HYPERLINK("https://www.leilaoonline.com.br/lote/detalhe/27127", " TRATOR CASE MAXXUM 180 4X4, ANO 2010, FR71877, SÉRIE ZACD63031, UND BARRA")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42.000,00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=HYPERLINK("https://www.leilaoonline.com.br/lote/detalhe/27159", "3579")</f>
      </c>
      <c r="B25" s="4" t="s">
        <f>=HYPERLINK("https://www.leilaoonline.com.br/lote/detalhe/27159", "CARROCERIA COMBOIO, FR98560, UND BARRA")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=HYPERLINK("https://www.leilaoonline.com.br/lote/detalhe/27192", "3580")</f>
      </c>
      <c r="B26" s="4" t="s">
        <f>=HYPERLINK("https://www.leilaoonline.com.br/lote/detalhe/27192", " TRANSBORDO, FR55050, UND BARRA")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7.850,00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=HYPERLINK("https://www.leilaoonline.com.br/lote/detalhe/27205", "3581")</f>
      </c>
      <c r="B27" s="4" t="s">
        <f>=HYPERLINK("https://www.leilaoonline.com.br/lote/detalhe/27205", " TRANSBORDO, FR101968, UND BARRA")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=HYPERLINK("https://www.leilaoonline.com.br/lote/detalhe/27200", "3585")</f>
      </c>
      <c r="B28" s="4" t="s">
        <f>=HYPERLINK("https://www.leilaoonline.com.br/lote/detalhe/27200", " TRANSBORDO SANTAL, ANO 2009, FR135619, UND BARRA")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=HYPERLINK("https://www.leilaoonline.com.br/lote/detalhe/27210", "3587")</f>
      </c>
      <c r="B29" s="4" t="s">
        <f>=HYPERLINK("https://www.leilaoonline.com.br/lote/detalhe/27210", " TRANSBORDO SANTAL, ANO 2008, FR101951,  (venda sem os pneus)UND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=HYPERLINK("https://www.leilaoonline.com.br/lote/detalhe/27199", "3588")</f>
      </c>
      <c r="B30" s="4" t="s">
        <f>=HYPERLINK("https://www.leilaoonline.com.br/lote/detalhe/27199", " TRANSBORDO SERRANA, ANO 2008, FR101181, 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=HYPERLINK("https://www.leilaoonline.com.br/lote/detalhe/27195", "3589")</f>
      </c>
      <c r="B31" s="4" t="s">
        <f>=HYPERLINK("https://www.leilaoonline.com.br/lote/detalhe/27195", " TRANSBORDO, FR68017,  (venda sem os pneus ),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=HYPERLINK("https://www.leilaoonline.com.br/lote/detalhe/27201", "3590")</f>
      </c>
      <c r="B32" s="4" t="s">
        <f>=HYPERLINK("https://www.leilaoonline.com.br/lote/detalhe/27201", " TRANSBORDO, FR101990,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=HYPERLINK("https://www.leilaoonline.com.br/lote/detalhe/27196", "3592")</f>
      </c>
      <c r="B33" s="4" t="s">
        <f>=HYPERLINK("https://www.leilaoonline.com.br/lote/detalhe/27196", " TRANSBORDO SANTAL, ANO 2006, FR101932,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=HYPERLINK("https://www.leilaoonline.com.br/lote/detalhe/27197", "3593")</f>
      </c>
      <c r="B34" s="4" t="s">
        <f>=HYPERLINK("https://www.leilaoonline.com.br/lote/detalhe/27197", " TRANSBORDO, FR107697,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=HYPERLINK("https://www.leilaoonline.com.br/lote/detalhe/27218", "3640")</f>
      </c>
      <c r="B35" s="4" t="s">
        <f>=HYPERLINK("https://www.leilaoonline.com.br/lote/detalhe/27218", " SEMI-REBOQUE SR/USICAMP SRCP E2 10000 CANA PICADA 12,50M, ANO 2008, FR96259, UND BARRA")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=HYPERLINK("https://www.leilaoonline.com.br/lote/detalhe/27154", "3641")</f>
      </c>
      <c r="B36" s="4" t="s">
        <f>=HYPERLINK("https://www.leilaoonline.com.br/lote/detalhe/27154", "EQUIPAMENTO P/ JATO DE AREIA BLASTIBRÁS, PAT.201693, UND BARRA")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=HYPERLINK("https://www.leilaoonline.com.br/lote/detalhe/27122", "3653")</f>
      </c>
      <c r="B37" s="4" t="s">
        <f>=HYPERLINK("https://www.leilaoonline.com.br/lote/detalhe/27122", "CARREGADEIRA CBT 8060, ANO..FR100904, UND BARRA")</f>
      </c>
      <c r="C37" s="4" t="inlineStr">
        <is>
          <t>Não vendido</t>
        </is>
      </c>
      <c r="D37" s="4" t="inlineStr">
        <is>
          <t>73</t>
        </is>
      </c>
      <c r="E37" s="5" t="inlineStr">
        <is>
          <t>25.250,00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=HYPERLINK("https://www.leilaoonline.com.br/lote/detalhe/27123", "3654")</f>
      </c>
      <c r="B38" s="4" t="s">
        <f>=HYPERLINK("https://www.leilaoonline.com.br/lote/detalhe/27123", "CAMINHÃO VW/26.220 EURO3 WORKER, ANO 2010, C/ TANQUE, FR96633/98535, UND BARRA")</f>
      </c>
      <c r="C38" s="4" t="inlineStr">
        <is>
          <t>Não vendido</t>
        </is>
      </c>
      <c r="D38" s="4" t="inlineStr">
        <is>
          <t>95</t>
        </is>
      </c>
      <c r="E38" s="5" t="inlineStr">
        <is>
          <t>90.000,00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=HYPERLINK("https://www.leilaoonline.com.br/lote/detalhe/27124", "3655")</f>
      </c>
      <c r="B39" s="4" t="s">
        <f>=HYPERLINK("https://www.leilaoonline.com.br/lote/detalhe/27124", "CAMINHÃO VW/26.220 EURO3 WORKER, ANO 2010, C/ TANQUE, FR96631/98534, UND BARRA")</f>
      </c>
      <c r="C39" s="4" t="inlineStr">
        <is>
          <t>Vendido</t>
        </is>
      </c>
      <c r="D39" s="4" t="inlineStr">
        <is>
          <t>91</t>
        </is>
      </c>
      <c r="E39" s="5" t="inlineStr">
        <is>
          <t>76.000,00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=HYPERLINK("https://www.leilaoonline.com.br/lote/detalhe/27161", "3656")</f>
      </c>
      <c r="B40" s="4" t="s">
        <f>=HYPERLINK("https://www.leilaoonline.com.br/lote/detalhe/27161", "CARRETA SOLUS, FR10649, UND BARRA")</f>
      </c>
      <c r="C40" s="4" t="inlineStr">
        <is>
          <t>Vendido</t>
        </is>
      </c>
      <c r="D40" s="4" t="inlineStr">
        <is>
          <t>39</t>
        </is>
      </c>
      <c r="E40" s="5" t="inlineStr">
        <is>
          <t>10.250,00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=HYPERLINK("https://www.leilaoonline.com.br/lote/detalhe/27183", "3657")</f>
      </c>
      <c r="B41" s="4" t="s">
        <f>=HYPERLINK("https://www.leilaoonline.com.br/lote/detalhe/27183", " CARRETA DISTRIBUIDORA DE TORTA, FR103670,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=HYPERLINK("https://www.leilaoonline.com.br/lote/detalhe/27185", "3658")</f>
      </c>
      <c r="B42" s="4" t="s">
        <f>=HYPERLINK("https://www.leilaoonline.com.br/lote/detalhe/27185", " CARRETA DISTRIBUIDORA DE TORTA, FR103665, UND BARRA")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=HYPERLINK("https://www.leilaoonline.com.br/lote/detalhe/27190", "3659")</f>
      </c>
      <c r="B43" s="4" t="s">
        <f>=HYPERLINK("https://www.leilaoonline.com.br/lote/detalhe/27190", " CARRETA DISTRIBUIDORA DE TORTA, FR103648, UND BARRA")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=HYPERLINK("https://www.leilaoonline.com.br/lote/detalhe/27191", "3660")</f>
      </c>
      <c r="B44" s="4" t="s">
        <f>=HYPERLINK("https://www.leilaoonline.com.br/lote/detalhe/27191", " CARRETA DISTRIBUIDORA DE TORTA, FR103626, UND BARRA")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=HYPERLINK("https://www.leilaoonline.com.br/lote/detalhe/27155", "3661")</f>
      </c>
      <c r="B45" s="4" t="s">
        <f>=HYPERLINK("https://www.leilaoonline.com.br/lote/detalhe/27155", "GRADE PESADA C/ 20 DISCOS, FR103101, UND BARRA")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=HYPERLINK("https://www.leilaoonline.com.br/lote/detalhe/27156", "3662")</f>
      </c>
      <c r="B46" s="4" t="s">
        <f>=HYPERLINK("https://www.leilaoonline.com.br/lote/detalhe/27156", "1 MOTOR DE COLHEDORA J. DEERE, S/FR, UND BARRA")</f>
      </c>
      <c r="C46" s="4" t="inlineStr">
        <is>
          <t>Vendido</t>
        </is>
      </c>
      <c r="D46" s="4" t="inlineStr">
        <is>
          <t>14</t>
        </is>
      </c>
      <c r="E46" s="5" t="inlineStr">
        <is>
          <t>2.700,00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=HYPERLINK("https://www.leilaoonline.com.br/lote/detalhe/27157", "3663")</f>
      </c>
      <c r="B47" s="4" t="s">
        <f>=HYPERLINK("https://www.leilaoonline.com.br/lote/detalhe/27157", "2 ELEVADOR DE COLHEDORA, S/FR, UND BARRA")</f>
      </c>
      <c r="C47" s="4" t="inlineStr">
        <is>
          <t>Vendido</t>
        </is>
      </c>
      <c r="D47" s="4" t="inlineStr">
        <is>
          <t>2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=HYPERLINK("https://www.leilaoonline.com.br/lote/detalhe/27126", "3664")</f>
      </c>
      <c r="B48" s="4" t="s">
        <f>=HYPERLINK("https://www.leilaoonline.com.br/lote/detalhe/27126", "CAMINHÃO SCANIA/R113 E 6X4 360, ANO 1994, FR120746, UND BARRA")</f>
      </c>
      <c r="C48" s="4" t="inlineStr">
        <is>
          <t>Vendido</t>
        </is>
      </c>
      <c r="D48" s="4" t="inlineStr">
        <is>
          <t>44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=HYPERLINK("https://www.leilaoonline.com.br/lote/detalhe/27128", "3665")</f>
      </c>
      <c r="B49" s="4" t="s">
        <f>=HYPERLINK("https://www.leilaoonline.com.br/lote/detalhe/27128", "CAMINHÃO VW/26.220 EURO3 WORKER, ANO 2010, C/ MUNCK E PLATAFORMA, FR96612/98699/PAT. 166508, BARRA")</f>
      </c>
      <c r="C49" s="4" t="inlineStr">
        <is>
          <t>Vendido</t>
        </is>
      </c>
      <c r="D49" s="4" t="inlineStr">
        <is>
          <t>127</t>
        </is>
      </c>
      <c r="E49" s="5" t="inlineStr">
        <is>
          <t>110.000,00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=HYPERLINK("https://www.leilaoonline.com.br/lote/detalhe/27186", "3666")</f>
      </c>
      <c r="B50" s="4" t="s">
        <f>=HYPERLINK("https://www.leilaoonline.com.br/lote/detalhe/27186", " 1 ADUBADEIRA JM3520SH JUMIL, FR103959, 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=HYPERLINK("https://www.leilaoonline.com.br/lote/detalhe/27189", "3667")</f>
      </c>
      <c r="B51" s="4" t="s">
        <f>=HYPERLINK("https://www.leilaoonline.com.br/lote/detalhe/27189", " 1 ADUBADEIRA JM3520SH JUMIL, FR103953, UND BARRA")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=HYPERLINK("https://www.leilaoonline.com.br/lote/detalhe/27129", "3668")</f>
      </c>
      <c r="B52" s="4" t="s">
        <f>=HYPERLINK("https://www.leilaoonline.com.br/lote/detalhe/27129", "CULTIVADOR COMB CANA DRIA, FR140008, UND BARRA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=HYPERLINK("https://www.leilaoonline.com.br/lote/detalhe/27130", "3669")</f>
      </c>
      <c r="B53" s="4" t="s">
        <f>=HYPERLINK("https://www.leilaoonline.com.br/lote/detalhe/27130", "CULTIVADOR 2L , FR107853, UND BARRA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=HYPERLINK("https://www.leilaoonline.com.br/lote/detalhe/27184", "3670")</f>
      </c>
      <c r="B54" s="4" t="s">
        <f>=HYPERLINK("https://www.leilaoonline.com.br/lote/detalhe/27184", " 2 ADUBADEIRA JM3520SH JUMIL, FR74025, UND BARRA")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=HYPERLINK("https://www.leilaoonline.com.br/lote/detalhe/27208", "3671")</f>
      </c>
      <c r="B55" s="4" t="s">
        <f>=HYPERLINK("https://www.leilaoonline.com.br/lote/detalhe/27208", " TRANSBORDO SANTAL, ANO 2007, FR101939, UND BARRA")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=HYPERLINK("https://www.leilaoonline.com.br/lote/detalhe/27204", "3672")</f>
      </c>
      <c r="B56" s="4" t="s">
        <f>=HYPERLINK("https://www.leilaoonline.com.br/lote/detalhe/27204", " TRANSBORDO SANTAL, ANO 2007, FR88873, UND BARRA")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=HYPERLINK("https://www.leilaoonline.com.br/lote/detalhe/27194", "3673")</f>
      </c>
      <c r="B57" s="4" t="s">
        <f>=HYPERLINK("https://www.leilaoonline.com.br/lote/detalhe/27194", " TRANSBORDO, FR70602, (venda sem os pneus ), UND BARRA")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=HYPERLINK("https://www.leilaoonline.com.br/lote/detalhe/27202", "3674")</f>
      </c>
      <c r="B58" s="4" t="s">
        <f>=HYPERLINK("https://www.leilaoonline.com.br/lote/detalhe/27202", " TRANSBORDO SANTAL, ANO 2006, FR101929, (venda sem os pneus ), UND BARRA")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=HYPERLINK("https://www.leilaoonline.com.br/lote/detalhe/27209", "3675")</f>
      </c>
      <c r="B59" s="4" t="s">
        <f>=HYPERLINK("https://www.leilaoonline.com.br/lote/detalhe/27209", " TRANSBORDO, FR10119, UND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=HYPERLINK("https://www.leilaoonline.com.br/lote/detalhe/27206", "3676")</f>
      </c>
      <c r="B60" s="4" t="s">
        <f>=HYPERLINK("https://www.leilaoonline.com.br/lote/detalhe/27206", " PISTÕES, S/FR, UND BARRA")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=HYPERLINK("https://www.leilaoonline.com.br/lote/detalhe/27158", "3677")</f>
      </c>
      <c r="B61" s="4" t="s">
        <f>=HYPERLINK("https://www.leilaoonline.com.br/lote/detalhe/27158", "PLANTADORA DMB, FR103904, UND BARRA")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=HYPERLINK("https://www.leilaoonline.com.br/lote/detalhe/27214", "3678")</f>
      </c>
      <c r="B62" s="4" t="s">
        <f>=HYPERLINK("https://www.leilaoonline.com.br/lote/detalhe/27214", " CARROCERIA CAIXOTE, FR98867, UND BARRA")</f>
      </c>
      <c r="C62" s="4" t="inlineStr">
        <is>
          <t>Vendido</t>
        </is>
      </c>
      <c r="D62" s="4" t="inlineStr">
        <is>
          <t>5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=HYPERLINK("https://www.leilaoonline.com.br/lote/detalhe/27216", "3679")</f>
      </c>
      <c r="B63" s="4" t="s">
        <f>=HYPERLINK("https://www.leilaoonline.com.br/lote/detalhe/27216", " R/RANDONSP RQ CA, ANO 2010, FR96726, C/ DOLLY S/FR, UND BARRA       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30.500,00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=HYPERLINK("https://www.leilaoonline.com.br/lote/detalhe/27212", "3680")</f>
      </c>
      <c r="B64" s="4" t="s">
        <f>=HYPERLINK("https://www.leilaoonline.com.br/lote/detalhe/27212", " CARROCERIA CAIXOTE, FR98868, UND BARRA")</f>
      </c>
      <c r="C64" s="4" t="inlineStr">
        <is>
          <t>Vendido</t>
        </is>
      </c>
      <c r="D64" s="4" t="inlineStr">
        <is>
          <t>5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=HYPERLINK("https://www.leilaoonline.com.br/lote/detalhe/27125", "3681")</f>
      </c>
      <c r="B65" s="4" t="s">
        <f>=HYPERLINK("https://www.leilaoonline.com.br/lote/detalhe/27125", "CAMINHÃO VW/BMB 31.320 CNC CM, ANO 2011/2012, FR96670, UND BARRA")</f>
      </c>
      <c r="C65" s="4" t="inlineStr">
        <is>
          <t>Vendido</t>
        </is>
      </c>
      <c r="D65" s="4" t="inlineStr">
        <is>
          <t>128</t>
        </is>
      </c>
      <c r="E65" s="5" t="inlineStr">
        <is>
          <t>86.000,00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=HYPERLINK("https://www.leilaoonline.com.br/lote/detalhe/27182", "3682")</f>
      </c>
      <c r="B66" s="4" t="s">
        <f>=HYPERLINK("https://www.leilaoonline.com.br/lote/detalhe/27182", " COLHEDORA J. DEERE, FR128511, UND BARRA")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=HYPERLINK("https://www.leilaoonline.com.br/lote/detalhe/27187", "3683")</f>
      </c>
      <c r="B67" s="4" t="s">
        <f>=HYPERLINK("https://www.leilaoonline.com.br/lote/detalhe/27187", " COLHEDORA J. DEERE, FR101468, UND BARRA")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=HYPERLINK("https://www.leilaoonline.com.br/lote/detalhe/27188", "3684")</f>
      </c>
      <c r="B68" s="4" t="s">
        <f>=HYPERLINK("https://www.leilaoonline.com.br/lote/detalhe/27188", " DOLLY, FR56917, ( VENDA SEM DOCUMENTO), UND BARRA")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3.400,00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=HYPERLINK("https://www.leilaoonline.com.br/lote/detalhe/27217", "3685")</f>
      </c>
      <c r="B69" s="4" t="s">
        <f>=HYPERLINK("https://www.leilaoonline.com.br/lote/detalhe/27217", " R/RANDONSP RQ CA, ANO 2012, FR96863, UND BARRA       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=HYPERLINK("https://www.leilaoonline.com.br/lote/detalhe/27315", "3686")</f>
      </c>
      <c r="B70" s="4" t="s">
        <f>=HYPERLINK("https://www.leilaoonline.com.br/lote/detalhe/27315", " R/RANDONSP RQ CA, ANO 2012, FR96842, UND BARRA       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=HYPERLINK("https://www.leilaoonline.com.br/lote/detalhe/27312", "3687")</f>
      </c>
      <c r="B71" s="4" t="s">
        <f>=HYPERLINK("https://www.leilaoonline.com.br/lote/detalhe/27312", " R/RANDONSP RQ CA, ANO 2012, FR96852, UND BARRA       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=HYPERLINK("https://www.leilaoonline.com.br/lote/detalhe/27314", "3688")</f>
      </c>
      <c r="B72" s="4" t="s">
        <f>=HYPERLINK("https://www.leilaoonline.com.br/lote/detalhe/27314", " R/RANDONSP RQ CA, ANO 2012, FR96846, UND BARRA      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=HYPERLINK("https://www.leilaoonline.com.br/lote/detalhe/27313", "3689")</f>
      </c>
      <c r="B73" s="4" t="s">
        <f>=HYPERLINK("https://www.leilaoonline.com.br/lote/detalhe/27313", " R/RANDONSP RQ CA, ANO 2012, FR96855, UND BARRA      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=HYPERLINK("https://www.leilaoonline.com.br/lote/detalhe/27905", "3690")</f>
      </c>
      <c r="B74" s="4" t="s">
        <f>=HYPERLINK("https://www.leilaoonline.com.br/lote/detalhe/27905", "TUBO DE FIBRA (DIVERSOS TAM/MED.) APROX. 1 CAMINHÃO TRUCK, S/FR, UND BARRA")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=HYPERLINK("https://www.leilaoonline.com.br/lote/detalhe/27906", "3691")</f>
      </c>
      <c r="B75" s="4" t="s">
        <f>=HYPERLINK("https://www.leilaoonline.com.br/lote/detalhe/27906", "SUCATA DE MATERIAS ELÉTRICOS E OUTROS veja abaixo, S/FR, UND BARRA")</f>
      </c>
      <c r="C75" s="4" t="inlineStr">
        <is>
          <t>Vendido</t>
        </is>
      </c>
      <c r="D75" s="4" t="inlineStr">
        <is>
          <t>10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=HYPERLINK("https://www.leilaoonline.com.br/lote/detalhe/27596", "4153")</f>
      </c>
      <c r="B76" s="4" t="s">
        <f>=HYPERLINK("https://www.leilaoonline.com.br/lote/detalhe/27596", " CAMINHAO VW EUROU3 WORKER 26-220 6X4, C/ TANQUE, ANO 2010, FR52486/57504, UND BOM RETIRO")</f>
      </c>
      <c r="C76" s="4" t="inlineStr">
        <is>
          <t>Vendido</t>
        </is>
      </c>
      <c r="D76" s="4" t="inlineStr">
        <is>
          <t>154</t>
        </is>
      </c>
      <c r="E76" s="5" t="inlineStr">
        <is>
          <t>60.500,00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=HYPERLINK("https://www.leilaoonline.com.br/lote/detalhe/27613", "4711")</f>
      </c>
      <c r="B77" s="4" t="s">
        <f>=HYPERLINK("https://www.leilaoonline.com.br/lote/detalhe/27613", "  CASE 8800 COLHEDORA, FR819,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=HYPERLINK("https://www.leilaoonline.com.br/lote/detalhe/27607", "4720")</f>
      </c>
      <c r="B78" s="4" t="s">
        <f>=HYPERLINK("https://www.leilaoonline.com.br/lote/detalhe/27607", "  CASE 8800 COLHEDORA, FR23700, UND PARAÍSO")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=HYPERLINK("https://www.leilaoonline.com.br/lote/detalhe/27610", "4722")</f>
      </c>
      <c r="B79" s="4" t="s">
        <f>=HYPERLINK("https://www.leilaoonline.com.br/lote/detalhe/27610", "  CASE 8800 COLHEDORA, FR814, UND PARAÍSO")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=HYPERLINK("https://www.leilaoonline.com.br/lote/detalhe/27608", "4783")</f>
      </c>
      <c r="B80" s="4" t="s">
        <f>=HYPERLINK("https://www.leilaoonline.com.br/lote/detalhe/27608", "  CASE 8800 COLHEDORA, FR817, UND PARAÍSO")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=HYPERLINK("https://www.leilaoonline.com.br/lote/detalhe/27611", "4806")</f>
      </c>
      <c r="B81" s="4" t="s">
        <f>=HYPERLINK("https://www.leilaoonline.com.br/lote/detalhe/27611", " FIAT/STRADA WORKING, ANO 2015/2016, FR19621, UND PARAÍSO")</f>
      </c>
      <c r="C81" s="4" t="inlineStr">
        <is>
          <t>Vendido</t>
        </is>
      </c>
      <c r="D81" s="4" t="inlineStr">
        <is>
          <t>25</t>
        </is>
      </c>
      <c r="E81" s="5" t="inlineStr">
        <is>
          <t>17.500,00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=HYPERLINK("https://www.leilaoonline.com.br/lote/detalhe/27612", "4808")</f>
      </c>
      <c r="B82" s="4" t="s">
        <f>=HYPERLINK("https://www.leilaoonline.com.br/lote/detalhe/27612", " VW/GOL 1.0 GIV, ANO 2013/2014, FR19994. UND PARAÍSO")</f>
      </c>
      <c r="C82" s="4" t="inlineStr">
        <is>
          <t>Vendido</t>
        </is>
      </c>
      <c r="D82" s="4" t="inlineStr">
        <is>
          <t>34</t>
        </is>
      </c>
      <c r="E82" s="5" t="inlineStr">
        <is>
          <t>10.900,00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=HYPERLINK("https://www.leilaoonline.com.br/lote/detalhe/27609", "4812")</f>
      </c>
      <c r="B83" s="4" t="s">
        <f>=HYPERLINK("https://www.leilaoonline.com.br/lote/detalhe/27609", " IMPLEMENTO, FR1229, UND PARAÍSO")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=HYPERLINK("https://www.leilaoonline.com.br/lote/detalhe/27606", "4813")</f>
      </c>
      <c r="B84" s="4" t="s">
        <f>=HYPERLINK("https://www.leilaoonline.com.br/lote/detalhe/27606", " IMPLEMENTO, FR19942, UND PARAÍSO")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=HYPERLINK("https://www.leilaoonline.com.br/lote/detalhe/27904", "4815")</f>
      </c>
      <c r="B85" s="4" t="s">
        <f>=HYPERLINK("https://www.leilaoonline.com.br/lote/detalhe/27904", "1 EIXO DE MOEDA, S/FR, UND PARAíSO")</f>
      </c>
      <c r="C85" s="4" t="inlineStr">
        <is>
          <t>Vendido</t>
        </is>
      </c>
      <c r="D85" s="4" t="inlineStr">
        <is>
          <t>14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=HYPERLINK("https://www.leilaoonline.com.br/lote/detalhe/27632", "5699")</f>
      </c>
      <c r="B86" s="4" t="s">
        <f>=HYPERLINK("https://www.leilaoonline.com.br/lote/detalhe/27632", "GM/MONTANA ENGESIG AMB, ANO 2010, FR19640, UND SANTA CÂNDIDA")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6.250,00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=HYPERLINK("https://www.leilaoonline.com.br/lote/detalhe/27624", "5710")</f>
      </c>
      <c r="B87" s="4" t="s">
        <f>=HYPERLINK("https://www.leilaoonline.com.br/lote/detalhe/27624", " CAMINHÃO V.W MOD:13-180 EURO3 WORKER TOCO (VENDA SEM O BAÚ), ANO 2009, FR19666, UND S. CÂNDIDA ")</f>
      </c>
      <c r="C87" s="4" t="inlineStr">
        <is>
          <t>Vendido</t>
        </is>
      </c>
      <c r="D87" s="4" t="inlineStr">
        <is>
          <t>98</t>
        </is>
      </c>
      <c r="E87" s="5" t="inlineStr">
        <is>
          <t>36.250,00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=HYPERLINK("https://www.leilaoonline.com.br/lote/detalhe/28085", "5712")</f>
      </c>
      <c r="B88" s="4" t="s">
        <f>=HYPERLINK("https://www.leilaoonline.com.br/lote/detalhe/28085", " VW/GOL 1.0 GIV, ANO 2013/2014, FR20001/FR4014, UND S. CÂNDIDA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=HYPERLINK("https://www.leilaoonline.com.br/lote/detalhe/27623", "5715")</f>
      </c>
      <c r="B89" s="4" t="s">
        <f>=HYPERLINK("https://www.leilaoonline.com.br/lote/detalhe/27623", " PRANCHA 2 Eixos REB/FNV FRUEHAUF, ANO 1973, FR19685/230014, UND S. CÂNDIDA ")</f>
      </c>
      <c r="C89" s="4" t="inlineStr">
        <is>
          <t>Não vendido</t>
        </is>
      </c>
      <c r="D89" s="4" t="inlineStr">
        <is>
          <t>39</t>
        </is>
      </c>
      <c r="E89" s="5" t="inlineStr">
        <is>
          <t>36.000,00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=HYPERLINK("https://www.leilaoonline.com.br/lote/detalhe/27625", "5716")</f>
      </c>
      <c r="B90" s="4" t="s">
        <f>=HYPERLINK("https://www.leilaoonline.com.br/lote/detalhe/27625", " FIAT/STRADA WORKING,  ANO 2015/2016, FR19615, UND S. CÂNDIDA ")</f>
      </c>
      <c r="C90" s="4" t="inlineStr">
        <is>
          <t>Não vendido</t>
        </is>
      </c>
      <c r="D90" s="4" t="inlineStr">
        <is>
          <t>35</t>
        </is>
      </c>
      <c r="E90" s="5" t="inlineStr">
        <is>
          <t>8.850,00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=HYPERLINK("https://www.leilaoonline.com.br/lote/detalhe/28084", "5718")</f>
      </c>
      <c r="B91" s="4" t="s">
        <f>=HYPERLINK("https://www.leilaoonline.com.br/lote/detalhe/28084", " VW/GOL 1.0 GIV,  ANO 2013/2014, FR19999, UND S. CÂNDIDA ")</f>
      </c>
      <c r="C91" s="4" t="inlineStr">
        <is>
          <t>Vendido</t>
        </is>
      </c>
      <c r="D91" s="4" t="inlineStr">
        <is>
          <t>8</t>
        </is>
      </c>
      <c r="E91" s="5" t="inlineStr">
        <is>
          <t>4.800,00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=HYPERLINK("https://www.leilaoonline.com.br/lote/detalhe/27654", "5723")</f>
      </c>
      <c r="B92" s="4" t="s">
        <f>=HYPERLINK("https://www.leilaoonline.com.br/lote/detalhe/27654", "TRATOR NEW HOLLAND; MOD: TL70 4X4; NS: Z4CB04268 (TL00819, UND SANTA CANDIDA")</f>
      </c>
      <c r="C92" s="4" t="inlineStr">
        <is>
          <t>Vendido</t>
        </is>
      </c>
      <c r="D92" s="4" t="inlineStr">
        <is>
          <t>31</t>
        </is>
      </c>
      <c r="E92" s="5" t="inlineStr">
        <is>
          <t>26.500,00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=HYPERLINK("https://www.leilaoonline.com.br/lote/detalhe/27618", "12332")</f>
      </c>
      <c r="B93" s="4" t="s">
        <f>=HYPERLINK("https://www.leilaoonline.com.br/lote/detalhe/27618", " TRATOR CASE MAXXUM 180 4X4, ANO 2010, FR 93338, UND JUNQUEIRA")</f>
      </c>
      <c r="C93" s="4" t="inlineStr">
        <is>
          <t>Não vendido</t>
        </is>
      </c>
      <c r="D93" s="4" t="inlineStr">
        <is>
          <t>49</t>
        </is>
      </c>
      <c r="E93" s="5" t="inlineStr">
        <is>
          <t>39.500,00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=HYPERLINK("https://www.leilaoonline.com.br/lote/detalhe/27619", "12336")</f>
      </c>
      <c r="B94" s="4" t="s">
        <f>=HYPERLINK("https://www.leilaoonline.com.br/lote/detalhe/27619", " TRATOR MX 270 MAGNUM 4X4, FR93324, UND JUNQUEIRA")</f>
      </c>
      <c r="C94" s="4" t="inlineStr">
        <is>
          <t>Não vendido</t>
        </is>
      </c>
      <c r="D94" s="4" t="inlineStr">
        <is>
          <t>54</t>
        </is>
      </c>
      <c r="E94" s="5" t="inlineStr">
        <is>
          <t>46.250,00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=HYPERLINK("https://www.leilaoonline.com.br/lote/detalhe/27621", "12340")</f>
      </c>
      <c r="B95" s="4" t="s">
        <f>=HYPERLINK("https://www.leilaoonline.com.br/lote/detalhe/27621", " TRATOR VALMET 148 4X4, FR361701, UND JUNQUEIRA")</f>
      </c>
      <c r="C95" s="4" t="inlineStr">
        <is>
          <t>Vendido</t>
        </is>
      </c>
      <c r="D95" s="4" t="inlineStr">
        <is>
          <t>40</t>
        </is>
      </c>
      <c r="E95" s="5" t="inlineStr">
        <is>
          <t>25.000,00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=HYPERLINK("https://www.leilaoonline.com.br/lote/detalhe/27620", "12345")</f>
      </c>
      <c r="B96" s="4" t="s">
        <f>=HYPERLINK("https://www.leilaoonline.com.br/lote/detalhe/27620", " CARRETA TANQUE 5000LTS, FR122329, UND JUNQUEIRA")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4.600,00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=HYPERLINK("https://www.leilaoonline.com.br/lote/detalhe/27614", "12346")</f>
      </c>
      <c r="B97" s="4" t="s">
        <f>=HYPERLINK("https://www.leilaoonline.com.br/lote/detalhe/27614", " CAMINHÃO SCANIA P124CA 6X4NZ, ANO 2003, FR52870, UND JUNQUEIRA")</f>
      </c>
      <c r="C97" s="4" t="inlineStr">
        <is>
          <t>Vendido</t>
        </is>
      </c>
      <c r="D97" s="4" t="inlineStr">
        <is>
          <t>189</t>
        </is>
      </c>
      <c r="E97" s="5" t="inlineStr">
        <is>
          <t>61.500,00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=HYPERLINK("https://www.leilaoonline.com.br/lote/detalhe/27616", "12348")</f>
      </c>
      <c r="B98" s="4" t="s">
        <f>=HYPERLINK("https://www.leilaoonline.com.br/lote/detalhe/27616", " CARRETA DE PLANTIO, FR92853, UND JUNQUEIRA")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=HYPERLINK("https://www.leilaoonline.com.br/lote/detalhe/27615", "12350")</f>
      </c>
      <c r="B99" s="4" t="s">
        <f>=HYPERLINK("https://www.leilaoonline.com.br/lote/detalhe/27615", " ADUBADEIRA DE SUPERFICIE, FR92759, UND JUNQUEIRA")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=HYPERLINK("https://www.leilaoonline.com.br/lote/detalhe/27617", "12351")</f>
      </c>
      <c r="B100" s="4" t="s">
        <f>=HYPERLINK("https://www.leilaoonline.com.br/lote/detalhe/27617", "ADUBADEIRA DMB, FR92732, UND JUNQUEIRA")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=HYPERLINK("https://www.leilaoonline.com.br/lote/detalhe/27631", "13015")</f>
      </c>
      <c r="B101" s="4" t="s">
        <f>=HYPERLINK("https://www.leilaoonline.com.br/lote/detalhe/27631", " CARRETA ABRIGO FAB.PRÓPRIA, FR361999, UND ZANIN")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2.600,00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=HYPERLINK("https://www.leilaoonline.com.br/lote/detalhe/27629", "13024")</f>
      </c>
      <c r="B102" s="4" t="s">
        <f>=HYPERLINK("https://www.leilaoonline.com.br/lote/detalhe/27629", " TRANSBORDO SERMAG 12 T, FR38343, UND ZANIN")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=HYPERLINK("https://www.leilaoonline.com.br/lote/detalhe/27627", "13050")</f>
      </c>
      <c r="B103" s="4" t="s">
        <f>=HYPERLINK("https://www.leilaoonline.com.br/lote/detalhe/27627", " ONIBUS M.BENZ  OF1318, ANO 1993, FR119009, UND ZANIN")</f>
      </c>
      <c r="C103" s="4" t="inlineStr">
        <is>
          <t>Não vendido</t>
        </is>
      </c>
      <c r="D103" s="4" t="inlineStr">
        <is>
          <t>23</t>
        </is>
      </c>
      <c r="E103" s="5" t="inlineStr">
        <is>
          <t>11.000,00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=HYPERLINK("https://www.leilaoonline.com.br/lote/detalhe/27630", "13052")</f>
      </c>
      <c r="B104" s="4" t="s">
        <f>=HYPERLINK("https://www.leilaoonline.com.br/lote/detalhe/27630", " REBOQUE R/GUERRA AG CV 8,20 M, ANO 2009, FR82612, UND ZANIN")</f>
      </c>
      <c r="C104" s="4" t="inlineStr">
        <is>
          <t>Vendido</t>
        </is>
      </c>
      <c r="D104" s="4" t="inlineStr">
        <is>
          <t>20</t>
        </is>
      </c>
      <c r="E104" s="5" t="inlineStr">
        <is>
          <t>11.000,00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=HYPERLINK("https://www.leilaoonline.com.br/lote/detalhe/27626", "13057")</f>
      </c>
      <c r="B105" s="4" t="s">
        <f>=HYPERLINK("https://www.leilaoonline.com.br/lote/detalhe/27626", " MOTO BOMBA OM 352, FR360884, UND ZANIN")</f>
      </c>
      <c r="C105" s="4" t="inlineStr">
        <is>
          <t>Vendido</t>
        </is>
      </c>
      <c r="D105" s="4" t="inlineStr">
        <is>
          <t>25</t>
        </is>
      </c>
      <c r="E105" s="5" t="inlineStr">
        <is>
          <t>4.850,00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=HYPERLINK("https://www.leilaoonline.com.br/lote/detalhe/27628", "13061")</f>
      </c>
      <c r="B106" s="4" t="s">
        <f>=HYPERLINK("https://www.leilaoonline.com.br/lote/detalhe/27628", " COLHEDORA JOHN DEERE 3520, FR163607, UND ZANIN")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=HYPERLINK("https://www.leilaoonline.com.br/lote/detalhe/27622", "15371")</f>
      </c>
      <c r="B107" s="4" t="s">
        <f>=HYPERLINK("https://www.leilaoonline.com.br/lote/detalhe/27622", " PLATAFORMA DE CANA AUTOMATICA DMB , FR 361012, UND BONFIM")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=HYPERLINK("https://www.leilaoonline.com.br/lote/detalhe/27344", "20040")</f>
      </c>
      <c r="B108" s="4" t="s">
        <f>=HYPERLINK("https://www.leilaoonline.com.br/lote/detalhe/27344", "R/RANDONSP RQ CA, ANO 2012, FR22593, C/ DOLLY S/FR, UND COSTA PINTO 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=HYPERLINK("https://www.leilaoonline.com.br/lote/detalhe/27332", "20043")</f>
      </c>
      <c r="B109" s="4" t="s">
        <f>=HYPERLINK("https://www.leilaoonline.com.br/lote/detalhe/27332", " SEMI REBOQUE CANA PICADA 12,50 SR/USICAMP SRCP E2 10000, ANO 2008, FR56341, UND C. PINTO")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=HYPERLINK("https://www.leilaoonline.com.br/lote/detalhe/27333", "20054")</f>
      </c>
      <c r="B110" s="4" t="s">
        <f>=HYPERLINK("https://www.leilaoonline.com.br/lote/detalhe/27333", " R/RANDONSP RQ CA REBOQUE CP 4 EIXO 12,50 M, ANO 2010, FR139932, UND COSTA PINTO")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=HYPERLINK("https://www.leilaoonline.com.br/lote/detalhe/27329", "20058")</f>
      </c>
      <c r="B111" s="4" t="s">
        <f>=HYPERLINK("https://www.leilaoonline.com.br/lote/detalhe/27329", " SEMI-REBOQUE SR/USICAMP SRCP E2 10000  12,50M C. INTEIRA, ANO2009, FR36180, UND C. PINTO")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17.000,00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=HYPERLINK("https://www.leilaoonline.com.br/lote/detalhe/27331", "20064")</f>
      </c>
      <c r="B112" s="4" t="s">
        <f>=HYPERLINK("https://www.leilaoonline.com.br/lote/detalhe/27331", " SEMI-REBOQUE SR/RODOFORTSA SRC 2E - CANA PICADA, ANO2008, FR56283, UND COSTA PINTO")</f>
      </c>
      <c r="C112" s="4" t="inlineStr">
        <is>
          <t>Vendido</t>
        </is>
      </c>
      <c r="D112" s="4" t="inlineStr">
        <is>
          <t>6</t>
        </is>
      </c>
      <c r="E112" s="5" t="inlineStr">
        <is>
          <t>25.500,00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=HYPERLINK("https://www.leilaoonline.com.br/lote/detalhe/27348", "20070")</f>
      </c>
      <c r="B113" s="4" t="s">
        <f>=HYPERLINK("https://www.leilaoonline.com.br/lote/detalhe/27348", "SEMI REBOQUE R/RANDONSP SR CA, ANO 2007, FR56263, UND COSTA PINTO 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=HYPERLINK("https://www.leilaoonline.com.br/lote/detalhe/27343", "20071")</f>
      </c>
      <c r="B114" s="4" t="s">
        <f>=HYPERLINK("https://www.leilaoonline.com.br/lote/detalhe/27343", "R/RANDONSP RQ CA, ANO 2012, FR139446, UND COSTA PINTO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13.500,00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=HYPERLINK("https://www.leilaoonline.com.br/lote/detalhe/27342", "20075")</f>
      </c>
      <c r="B115" s="4" t="s">
        <f>=HYPERLINK("https://www.leilaoonline.com.br/lote/detalhe/27342", "R/RANDONSP RQ CA, ANO 2010/2011, FR36283, C/ DOLLY S/FR, UND COSTA PINTO ")</f>
      </c>
      <c r="C115" s="4" t="inlineStr">
        <is>
          <t>Não vendido</t>
        </is>
      </c>
      <c r="D115" s="4" t="inlineStr">
        <is>
          <t>26</t>
        </is>
      </c>
      <c r="E115" s="5" t="inlineStr">
        <is>
          <t>27.500,00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=HYPERLINK("https://www.leilaoonline.com.br/lote/detalhe/27330", "20078")</f>
      </c>
      <c r="B116" s="4" t="s">
        <f>=HYPERLINK("https://www.leilaoonline.com.br/lote/detalhe/27330", " SEMI-REBOQUE SR/RODOFORTSA SRC 2E -  CANA PICADA, ANO2008, FR56294, UND COSTA PINTO")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18.000,00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=HYPERLINK("https://www.leilaoonline.com.br/lote/detalhe/27326", "20093")</f>
      </c>
      <c r="B117" s="4" t="s">
        <f>=HYPERLINK("https://www.leilaoonline.com.br/lote/detalhe/27326", " SEMI-REBOQUE SR/RODOFORTSA SRC 2E - 12,50M CANA INTEIRA, ANO2008, FR56307, UND COSTA PINTO")</f>
      </c>
      <c r="C117" s="4" t="inlineStr">
        <is>
          <t>Não vendido</t>
        </is>
      </c>
      <c r="D117" s="4" t="inlineStr">
        <is>
          <t>17</t>
        </is>
      </c>
      <c r="E117" s="5" t="inlineStr">
        <is>
          <t>20.500,00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=HYPERLINK("https://www.leilaoonline.com.br/lote/detalhe/27328", "20094")</f>
      </c>
      <c r="B118" s="4" t="s">
        <f>=HYPERLINK("https://www.leilaoonline.com.br/lote/detalhe/27328", " SEMI-REBOQUE SR/USICAMP SRCP E2 10000 - 12,50M CANA INTEIRA, ANO2008, FR139634, UND COSTA PINTO")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17.000,00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=HYPERLINK("https://www.leilaoonline.com.br/lote/detalhe/27327", "20100")</f>
      </c>
      <c r="B119" s="4" t="s">
        <f>=HYPERLINK("https://www.leilaoonline.com.br/lote/detalhe/27327", " SEMI-REBOQUE SR/RODOFORTSA SRC 2E - 12,50M CANA INTEIRA, ANO2008, FR56310, UND COSTA PINTO")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18.000,00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=HYPERLINK("https://www.leilaoonline.com.br/lote/detalhe/27324", "20126")</f>
      </c>
      <c r="B120" s="4" t="s">
        <f>=HYPERLINK("https://www.leilaoonline.com.br/lote/detalhe/27324", " SEMI-REBOQUE SR/USICAMP SRCP E2 10000 - 12,5M, ANO2008, FR56335, UND COSTA PINTO")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=HYPERLINK("https://www.leilaoonline.com.br/lote/detalhe/27325", "20128")</f>
      </c>
      <c r="B121" s="4" t="s">
        <f>=HYPERLINK("https://www.leilaoonline.com.br/lote/detalhe/27325", " SEMI-REBOQUE SR/USICAMP SRCP E2 10000 CANA PICADA, ANO2009, FR36177, UND COSTA PINTO")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17.000,00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=HYPERLINK("https://www.leilaoonline.com.br/lote/detalhe/27323", "20130")</f>
      </c>
      <c r="B122" s="4" t="s">
        <f>=HYPERLINK("https://www.leilaoonline.com.br/lote/detalhe/27323", " SEMI-REBOQUE SR/RODOFORTSA SRC 2E 12,50M CANA INTEIRA, ANO2008, FR56304, UND COSTA PINTO")</f>
      </c>
      <c r="C122" s="4" t="inlineStr">
        <is>
          <t>Vendido</t>
        </is>
      </c>
      <c r="D122" s="4" t="inlineStr">
        <is>
          <t>11</t>
        </is>
      </c>
      <c r="E122" s="5" t="inlineStr">
        <is>
          <t>17.500,00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=HYPERLINK("https://www.leilaoonline.com.br/lote/detalhe/26795", "20142")</f>
      </c>
      <c r="B123" s="4" t="s">
        <f>=HYPERLINK("https://www.leilaoonline.com.br/lote/detalhe/26795", "EMPILHADEIRA MITSUBISHI CAP 2,5 T, ANO, FR58558, UND COSTA PINTO")</f>
      </c>
      <c r="C123" s="4" t="inlineStr">
        <is>
          <t>Vendido</t>
        </is>
      </c>
      <c r="D123" s="4" t="inlineStr">
        <is>
          <t>61</t>
        </is>
      </c>
      <c r="E123" s="5" t="inlineStr">
        <is>
          <t>21.500,00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=HYPERLINK("https://www.leilaoonline.com.br/lote/detalhe/27353", "20152")</f>
      </c>
      <c r="B124" s="4" t="s">
        <f>=HYPERLINK("https://www.leilaoonline.com.br/lote/detalhe/27353", "SR/RODOFORTSA SRC 2E, ANO 2008, FR56295, UND COSTA PINTO 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25.000,00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=HYPERLINK("https://www.leilaoonline.com.br/lote/detalhe/27351", "20159")</f>
      </c>
      <c r="B125" s="4" t="s">
        <f>=HYPERLINK("https://www.leilaoonline.com.br/lote/detalhe/27351", "R/RANDONSP RQ CA, ANO 2010, FR22565, C/DOLLY S/FR, UND COSTA PINTO 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33.500,00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=HYPERLINK("https://www.leilaoonline.com.br/lote/detalhe/27347", "20164")</f>
      </c>
      <c r="B126" s="4" t="s">
        <f>=HYPERLINK("https://www.leilaoonline.com.br/lote/detalhe/27347", "R/RANDONSP RQ CA, ANO 2012, FR22587, C/ DOLLY S/FR, UND COSTA PINTO ")</f>
      </c>
      <c r="C126" s="4" t="inlineStr">
        <is>
          <t>Não vendido</t>
        </is>
      </c>
      <c r="D126" s="4" t="inlineStr">
        <is>
          <t>32</t>
        </is>
      </c>
      <c r="E126" s="5" t="inlineStr">
        <is>
          <t>30.000,00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=HYPERLINK("https://www.leilaoonline.com.br/lote/detalhe/27354", "20171")</f>
      </c>
      <c r="B127" s="4" t="s">
        <f>=HYPERLINK("https://www.leilaoonline.com.br/lote/detalhe/27354", "SEMI-REBOQUE SR/USICAMP SRCP E2 10000 - 12,5M, ANO2008, FR56336, UND COSTA PINTO")</f>
      </c>
      <c r="C127" s="4" t="inlineStr">
        <is>
          <t>Não vendido</t>
        </is>
      </c>
      <c r="D127" s="4" t="inlineStr">
        <is>
          <t>9</t>
        </is>
      </c>
      <c r="E127" s="5" t="inlineStr">
        <is>
          <t>16.500,00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=HYPERLINK("https://www.leilaoonline.com.br/lote/detalhe/27350", "20175")</f>
      </c>
      <c r="B128" s="4" t="s">
        <f>=HYPERLINK("https://www.leilaoonline.com.br/lote/detalhe/27350", "REBOQUE R/FACCHINI RF CA, ANO 2007, FR173820, UND COSTA PINTO")</f>
      </c>
      <c r="C128" s="4" t="inlineStr">
        <is>
          <t>Vendido</t>
        </is>
      </c>
      <c r="D128" s="4" t="inlineStr">
        <is>
          <t>5</t>
        </is>
      </c>
      <c r="E128" s="5" t="inlineStr">
        <is>
          <t>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=HYPERLINK("https://www.leilaoonline.com.br/lote/detalhe/27119", "20187")</f>
      </c>
      <c r="B129" s="4" t="s">
        <f>=HYPERLINK("https://www.leilaoonline.com.br/lote/detalhe/27119", "CAMINHÃO VW/26.220 EURO3 WORKER, ANO 2010, C/ TANQUE, FR22133/26082, UND COSTA PINTO")</f>
      </c>
      <c r="C129" s="4" t="inlineStr">
        <is>
          <t>Vendido</t>
        </is>
      </c>
      <c r="D129" s="4" t="inlineStr">
        <is>
          <t>103</t>
        </is>
      </c>
      <c r="E129" s="5" t="inlineStr">
        <is>
          <t>69.500,00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=HYPERLINK("https://www.leilaoonline.com.br/lote/detalhe/27121", "20188")</f>
      </c>
      <c r="B130" s="4" t="s">
        <f>=HYPERLINK("https://www.leilaoonline.com.br/lote/detalhe/27121", "TOLDO AZUL TAMANHO APROX. 6X5 METROS, S/FR - UND COSTA PINTO")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=HYPERLINK("https://www.leilaoonline.com.br/lote/detalhe/27120", "20189")</f>
      </c>
      <c r="B131" s="4" t="s">
        <f>=HYPERLINK("https://www.leilaoonline.com.br/lote/detalhe/27120", "CAMINHÃO VW/26.220 EURO3 WORKER, ANO 2010, C/ TANQUE, FR52499/57523, UND COSTA PINTO")</f>
      </c>
      <c r="C131" s="4" t="inlineStr">
        <is>
          <t>Vendido</t>
        </is>
      </c>
      <c r="D131" s="4" t="inlineStr">
        <is>
          <t>81</t>
        </is>
      </c>
      <c r="E131" s="5" t="inlineStr">
        <is>
          <t>54.250,00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=HYPERLINK("https://www.leilaoonline.com.br/lote/detalhe/27585", "21022")</f>
      </c>
      <c r="B132" s="4" t="s">
        <f>=HYPERLINK("https://www.leilaoonline.com.br/lote/detalhe/27585", " CAMINHAO V.W 31.320 CNC CM 6X4, ANO 2010, FR139265, UND RAFARD")</f>
      </c>
      <c r="C132" s="4" t="inlineStr">
        <is>
          <t>Não vendido</t>
        </is>
      </c>
      <c r="D132" s="4" t="inlineStr">
        <is>
          <t>96</t>
        </is>
      </c>
      <c r="E132" s="5" t="inlineStr">
        <is>
          <t>60.500,00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=HYPERLINK("https://www.leilaoonline.com.br/lote/detalhe/27591", "21042")</f>
      </c>
      <c r="B133" s="4" t="s">
        <f>=HYPERLINK("https://www.leilaoonline.com.br/lote/detalhe/27591", " SUCATA DE 02 QUEBRA LOMBO, FR139921/140017,UND RAFARD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=HYPERLINK("https://www.leilaoonline.com.br/lote/detalhe/27595", "21097")</f>
      </c>
      <c r="B134" s="4" t="s">
        <f>=HYPERLINK("https://www.leilaoonline.com.br/lote/detalhe/27595", " SEMI-REBOQUE SR/USICAMP SRCP E2 10000 CANA PICADA, ANO 2008, FR56344, UND RAFARD")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=HYPERLINK("https://www.leilaoonline.com.br/lote/detalhe/27588", "21098")</f>
      </c>
      <c r="B135" s="4" t="s">
        <f>=HYPERLINK("https://www.leilaoonline.com.br/lote/detalhe/27588", " SEMI-REBOQUE SR/USICAMP SRCP E2 10000 12,50M, ANO 2009, UND RAFARD")</f>
      </c>
      <c r="C135" s="4" t="inlineStr">
        <is>
          <t>Vendido</t>
        </is>
      </c>
      <c r="D135" s="4" t="inlineStr">
        <is>
          <t>11</t>
        </is>
      </c>
      <c r="E135" s="5" t="inlineStr">
        <is>
          <t>17.000,00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=HYPERLINK("https://www.leilaoonline.com.br/lote/detalhe/27590", "21099")</f>
      </c>
      <c r="B136" s="4" t="s">
        <f>=HYPERLINK("https://www.leilaoonline.com.br/lote/detalhe/27590", " SEMI-REBOQUE SR/USICAMP SRCP E2 10000  12,50M, ANO 2009, UND RAFARD")</f>
      </c>
      <c r="C136" s="4" t="inlineStr">
        <is>
          <t>Vendido</t>
        </is>
      </c>
      <c r="D136" s="4" t="inlineStr">
        <is>
          <t>5</t>
        </is>
      </c>
      <c r="E136" s="5" t="inlineStr">
        <is>
          <t>23.000,00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=HYPERLINK("https://www.leilaoonline.com.br/lote/detalhe/27589", "21100")</f>
      </c>
      <c r="B137" s="4" t="s">
        <f>=HYPERLINK("https://www.leilaoonline.com.br/lote/detalhe/27589", " REBOQUE R/FACCHINI RF CA 8,00M CANA INTEIRA, ANO 2007, FR173811, UND RAFARD")</f>
      </c>
      <c r="C137" s="4" t="inlineStr">
        <is>
          <t>Não vendido</t>
        </is>
      </c>
      <c r="D137" s="4" t="inlineStr">
        <is>
          <t>8</t>
        </is>
      </c>
      <c r="E137" s="5" t="inlineStr">
        <is>
          <t>8.500,00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=HYPERLINK("https://www.leilaoonline.com.br/lote/detalhe/27593", "21132")</f>
      </c>
      <c r="B138" s="4" t="s">
        <f>=HYPERLINK("https://www.leilaoonline.com.br/lote/detalhe/27593", " TRANSBORDO  ATA, ANO 2010, FR68036, UND RAFARD")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12.000,00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=HYPERLINK("https://www.leilaoonline.com.br/lote/detalhe/27592", "21135")</f>
      </c>
      <c r="B139" s="4" t="s">
        <f>=HYPERLINK("https://www.leilaoonline.com.br/lote/detalhe/27592", " CALDEIRA ZANINI 20.000KG.H, S/FR, UND RAFARD")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=HYPERLINK("https://www.leilaoonline.com.br/lote/detalhe/27903", "21137")</f>
      </c>
      <c r="B140" s="4" t="s">
        <f>=HYPERLINK("https://www.leilaoonline.com.br/lote/detalhe/27903", "SUCATA ELETRICA/ELETRÔNICO E COBRE (SEM CONTAINER) , S/FR, UND RAFARD")</f>
      </c>
      <c r="C140" s="4" t="inlineStr">
        <is>
          <t>Vendido</t>
        </is>
      </c>
      <c r="D140" s="4" t="inlineStr">
        <is>
          <t>13</t>
        </is>
      </c>
      <c r="E140" s="5" t="inlineStr">
        <is>
          <t>1.400,00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=HYPERLINK("https://www.leilaoonline.com.br/lote/detalhe/27602", "22071")</f>
      </c>
      <c r="B141" s="4" t="s">
        <f>=HYPERLINK("https://www.leilaoonline.com.br/lote/detalhe/27602", " SUBSOLADOR, FR25659, UND S. HELENA")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=HYPERLINK("https://www.leilaoonline.com.br/lote/detalhe/27601", "22072")</f>
      </c>
      <c r="B142" s="4" t="s">
        <f>=HYPERLINK("https://www.leilaoonline.com.br/lote/detalhe/27601", " SEMI-REBOQUE USICAMP SRCP E2 1000 12,50M, ANO, 2008, FR56354, UND S. HELENA")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=HYPERLINK("https://www.leilaoonline.com.br/lote/detalhe/27603", "22073")</f>
      </c>
      <c r="B143" s="4" t="s">
        <f>=HYPERLINK("https://www.leilaoonline.com.br/lote/detalhe/27603", " IMPLEMENTO TRITURADOR DE PALHA, FR25273, UND S.HELENA")</f>
      </c>
      <c r="C143" s="4" t="inlineStr">
        <is>
          <t>Não vendido</t>
        </is>
      </c>
      <c r="D143" s="4" t="inlineStr">
        <is>
          <t>11</t>
        </is>
      </c>
      <c r="E143" s="5" t="inlineStr">
        <is>
          <t>1.850,00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=HYPERLINK("https://www.leilaoonline.com.br/lote/detalhe/27597", "22074")</f>
      </c>
      <c r="B144" s="4" t="s">
        <f>=HYPERLINK("https://www.leilaoonline.com.br/lote/detalhe/27597", " REBOQUE RANDONSP RQ CA 4E CP COM RALA , ANO 2010, FR56812,COM DOLLY S/FR, UND S. HELENA")</f>
      </c>
      <c r="C144" s="4" t="inlineStr">
        <is>
          <t>Não vendido</t>
        </is>
      </c>
      <c r="D144" s="4" t="inlineStr">
        <is>
          <t>25</t>
        </is>
      </c>
      <c r="E144" s="5" t="inlineStr">
        <is>
          <t>27.500,00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=HYPERLINK("https://www.leilaoonline.com.br/lote/detalhe/27605", "22078")</f>
      </c>
      <c r="B145" s="4" t="s">
        <f>=HYPERLINK("https://www.leilaoonline.com.br/lote/detalhe/27605", " CARROCERIA TANQUE COMBATE INCENDIO COR CINZA, FR57506, UND S.HELENA")</f>
      </c>
      <c r="C145" s="4" t="inlineStr">
        <is>
          <t>Não vendido</t>
        </is>
      </c>
      <c r="D145" s="4" t="inlineStr">
        <is>
          <t>7</t>
        </is>
      </c>
      <c r="E145" s="5" t="inlineStr">
        <is>
          <t>3.400,00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=HYPERLINK("https://www.leilaoonline.com.br/lote/detalhe/27604", "22080")</f>
      </c>
      <c r="B146" s="4" t="s">
        <f>=HYPERLINK("https://www.leilaoonline.com.br/lote/detalhe/27604", " DOLLY ANTONINI, FR56961, (SEM DOCUMENTO), UND S.HELENA")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3.750,00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=HYPERLINK("https://www.leilaoonline.com.br/lote/detalhe/27600", "22081")</f>
      </c>
      <c r="B147" s="4" t="s">
        <f>=HYPERLINK("https://www.leilaoonline.com.br/lote/detalhe/27600", " TRANSBORDO SERMAG 08 T 51 2000, FR10129, UND S. HELENA")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=HYPERLINK("https://www.leilaoonline.com.br/lote/detalhe/27599", "22091")</f>
      </c>
      <c r="B148" s="4" t="s">
        <f>=HYPERLINK("https://www.leilaoonline.com.br/lote/detalhe/27599", " TRANSBORDO SERMAG 10 T, ANO 2007, FR55019, UND S. HELENA")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=HYPERLINK("https://www.leilaoonline.com.br/lote/detalhe/28083", "22093")</f>
      </c>
      <c r="B149" s="4" t="s">
        <f>=HYPERLINK("https://www.leilaoonline.com.br/lote/detalhe/28083", "10 BOMBAS MODELO: PJH10000 SERIAL: CAV 3 PARA PULVERIZAÇÃO, UND SANTA HELENA")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=HYPERLINK("https://www.leilaoonline.com.br/lote/detalhe/28086", "24066")</f>
      </c>
      <c r="B150" s="4" t="s">
        <f>=HYPERLINK("https://www.leilaoonline.com.br/lote/detalhe/28086", " HIDROROL METALMAG (ROLAO), FR23803, UND BOM RETIRO")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=HYPERLINK("https://www.leilaoonline.com.br/lote/detalhe/27594", "24123")</f>
      </c>
      <c r="B151" s="4" t="s">
        <f>=HYPERLINK("https://www.leilaoonline.com.br/lote/detalhe/27594", " REBOQUE ANTONINI, ANO 1992, FR66051, UND BOM RETIRO")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5.500,00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=HYPERLINK("https://www.leilaoonline.com.br/lote/detalhe/27587", "24125")</f>
      </c>
      <c r="B152" s="4" t="s">
        <f>=HYPERLINK("https://www.leilaoonline.com.br/lote/detalhe/27587", " REBOQUE COR AZUL ANTONINI 7,60M, ANO 1992, FR66034, UND B. RETIRO")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4.750,00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=HYPERLINK("https://www.leilaoonline.com.br/lote/detalhe/27586", "24126")</f>
      </c>
      <c r="B153" s="4" t="s">
        <f>=HYPERLINK("https://www.leilaoonline.com.br/lote/detalhe/27586", " REBOQUE REB/ANTONINI, ANO 1993, FR36041, UND B. RETIRO")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4.900,00</t>
        </is>
      </c>
      <c r="F1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2026-05-01T15:55:55.00Z</dcterms:created>
  <dc:creator>Tellks Tecnologia</dc:creator>
  <cp:revision>0</cp:revision>
</cp:coreProperties>
</file>