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- 13 CAMINHÕES - 20 TRATORES - CARREGADEIRAS - VEÍCULOS - IMPLEMENTOS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=HYPERLINK("https://www.leilaoonline.com.br/lote/detalhe/41417", "001")</f>
      </c>
      <c r="B11" s="4" t="s">
        <f>=HYPERLINK("https://www.leilaoonline.com.br/lote/detalhe/41417", "novas fotos - I/ RENAULT CLIO PRIO 1.6 16VS, ANO 2008/2009, FLEX,PRATA, Loc: ESTEIO/RS")</f>
      </c>
      <c r="C11" s="4" t="inlineStr">
        <is>
          <t>Vendido</t>
        </is>
      </c>
      <c r="D11" s="4" t="inlineStr">
        <is>
          <t>5</t>
        </is>
      </c>
      <c r="E11" s="5" t="inlineStr">
        <is>
          <t>5.650,00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=HYPERLINK("https://www.leilaoonline.com.br/lote/detalhe/40908", "1130")</f>
      </c>
      <c r="B12" s="4" t="s">
        <f>=HYPERLINK("https://www.leilaoonline.com.br/lote/detalhe/40908", "fotos novas 40 itens - MÓVEIS: Rack, TV, CADEIRA E MESA, veja abaixo, patrim. 134538/134549/046024,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=HYPERLINK("https://www.leilaoonline.com.br/lote/detalhe/41080", "2000")</f>
      </c>
      <c r="B13" s="4" t="s">
        <f>=HYPERLINK("https://www.leilaoonline.com.br/lote/detalhe/41080", "SUCATA ELÉTRICA/ELETRÔNICA E OUTROS, S/FR , UND DIAMANTE  veja descritivo")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=HYPERLINK("https://www.leilaoonline.com.br/lote/detalhe/41079", "2001")</f>
      </c>
      <c r="B14" s="4" t="s">
        <f>=HYPERLINK("https://www.leilaoonline.com.br/lote/detalhe/41079", "TRATOR M. FERGUSSON 275 4X2, ANO 1993, FR71994, UND DIAMANTE")</f>
      </c>
      <c r="C14" s="4" t="inlineStr">
        <is>
          <t>Vendido</t>
        </is>
      </c>
      <c r="D14" s="4" t="inlineStr">
        <is>
          <t>57</t>
        </is>
      </c>
      <c r="E14" s="5" t="inlineStr">
        <is>
          <t>25.000,00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=HYPERLINK("https://www.leilaoonline.com.br/lote/detalhe/41229", "2002")</f>
      </c>
      <c r="B15" s="4" t="s">
        <f>=HYPERLINK("https://www.leilaoonline.com.br/lote/detalhe/41229", "25 MOTORES ELÉTRICO diversos , 1 ESMERIL E 12 LUMINÁRIAS, (qda aproximada), venda como sucata, S/FR, UND DIAMANTE")</f>
      </c>
      <c r="C15" s="4" t="inlineStr">
        <is>
          <t>Vendido</t>
        </is>
      </c>
      <c r="D15" s="4" t="inlineStr">
        <is>
          <t>75</t>
        </is>
      </c>
      <c r="E15" s="5" t="inlineStr">
        <is>
          <t>12.700,00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=HYPERLINK("https://www.leilaoonline.com.br/lote/detalhe/40465", "2160")</f>
      </c>
      <c r="B16" s="4" t="s">
        <f>=HYPERLINK("https://www.leilaoonline.com.br/lote/detalhe/40465", "CAMINHÃO VW/BMB 31.320 CNC CM, ANO 2011/2012, S/FR, UND JATAÍ")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=HYPERLINK("https://www.leilaoonline.com.br/lote/detalhe/40462", "2250")</f>
      </c>
      <c r="B17" s="4" t="s">
        <f>=HYPERLINK("https://www.leilaoonline.com.br/lote/detalhe/40462", " 2 COBRIDOR, FR165264/62, UND JATAÍ")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=HYPERLINK("https://www.leilaoonline.com.br/lote/detalhe/40464", "2251")</f>
      </c>
      <c r="B18" s="4" t="s">
        <f>=HYPERLINK("https://www.leilaoonline.com.br/lote/detalhe/40464", " S.REBOQUE REB/TECTRAN SRCM F2 9,60 M, ANO 1994, UND JATAÍ (sem pneus e sapata hidráulica)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=HYPERLINK("https://www.leilaoonline.com.br/lote/detalhe/40460", "2253")</f>
      </c>
      <c r="B19" s="4" t="s">
        <f>=HYPERLINK("https://www.leilaoonline.com.br/lote/detalhe/40460", " 1 CARRETA P/ TUBO, FR163701, UND JATAÍ")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=HYPERLINK("https://www.leilaoonline.com.br/lote/detalhe/40461", "2254")</f>
      </c>
      <c r="B20" s="4" t="s">
        <f>=HYPERLINK("https://www.leilaoonline.com.br/lote/detalhe/40461", " 1 SUCATA DE GRADE C/12 DISCOS, FR165231, UND JATAÍ")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=HYPERLINK("https://www.leilaoonline.com.br/lote/detalhe/40463", "2255")</f>
      </c>
      <c r="B21" s="4" t="s">
        <f>=HYPERLINK("https://www.leilaoonline.com.br/lote/detalhe/40463", " 1 CARRETA P/ TUBO, FR163706, UND JATAÍ")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=HYPERLINK("https://www.leilaoonline.com.br/lote/detalhe/40466", "2256")</f>
      </c>
      <c r="B22" s="4" t="s">
        <f>=HYPERLINK("https://www.leilaoonline.com.br/lote/detalhe/40466", " 2 COBRIDOR, FR165334/165261, UND JATAÍ")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=HYPERLINK("https://www.leilaoonline.com.br/lote/detalhe/40467", "2269")</f>
      </c>
      <c r="B23" s="4" t="s">
        <f>=HYPERLINK("https://www.leilaoonline.com.br/lote/detalhe/40467", " 1 CARRETA DE AREA DE VIVENCIA, S/FR, UND JATAÍ")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=HYPERLINK("https://www.leilaoonline.com.br/lote/detalhe/40468", "2278")</f>
      </c>
      <c r="B24" s="4" t="s">
        <f>=HYPERLINK("https://www.leilaoonline.com.br/lote/detalhe/40468", " S.REBOQUE REB/ANTONINI 9,60 M, ANO 1993, UND JATAÍ (sem pneus e sapata hidráulica) 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=HYPERLINK("https://www.leilaoonline.com.br/lote/detalhe/40469", "2279")</f>
      </c>
      <c r="B25" s="4" t="s">
        <f>=HYPERLINK("https://www.leilaoonline.com.br/lote/detalhe/40469", " S.REBOQUE REB/ANTONINI 9,60 M, ANO 1993, UND JATAÍ (sem pneus e sapata hidráulica)")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=HYPERLINK("https://www.leilaoonline.com.br/lote/detalhe/40470", "2282")</f>
      </c>
      <c r="B26" s="4" t="s">
        <f>=HYPERLINK("https://www.leilaoonline.com.br/lote/detalhe/40470", " REBOQUE R/RANDON RQ CA 12,5M, ANO 2010, UND JATAÍ (sem pneus e sapata hidráulica)")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=HYPERLINK("https://www.leilaoonline.com.br/lote/detalhe/40471", "2307")</f>
      </c>
      <c r="B27" s="4" t="s">
        <f>=HYPERLINK("https://www.leilaoonline.com.br/lote/detalhe/40471", "BOILERS RESERVATÓRIO TÉRMICO HELIOTEK, S/FR, UND JATAÍ, (veja baixo)")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=HYPERLINK("https://www.leilaoonline.com.br/lote/detalhe/40720", "3000")</f>
      </c>
      <c r="B28" s="4" t="s">
        <f>=HYPERLINK("https://www.leilaoonline.com.br/lote/detalhe/40720", "DOLLY, USICAMP, ANO 2009, FR56891, UND BARRA (sem documento)")</f>
      </c>
      <c r="C28" s="4" t="inlineStr">
        <is>
          <t>Vendido</t>
        </is>
      </c>
      <c r="D28" s="4" t="inlineStr">
        <is>
          <t>17</t>
        </is>
      </c>
      <c r="E28" s="5" t="inlineStr">
        <is>
          <t>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=HYPERLINK("https://www.leilaoonline.com.br/lote/detalhe/40722", "3001")</f>
      </c>
      <c r="B29" s="4" t="s">
        <f>=HYPERLINK("https://www.leilaoonline.com.br/lote/detalhe/40722", "nº motor divergente será entregue carta de procedência - CAMINHÃO SCANIA/R113 E 6X4 360 BASCULANTE, ANO 1995/1996, FR96452, UND BARRA")</f>
      </c>
      <c r="C29" s="4" t="inlineStr">
        <is>
          <t>Vendido</t>
        </is>
      </c>
      <c r="D29" s="4" t="inlineStr">
        <is>
          <t>46</t>
        </is>
      </c>
      <c r="E29" s="5" t="inlineStr">
        <is>
          <t>46.500,00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=HYPERLINK("https://www.leilaoonline.com.br/lote/detalhe/40724", "3002")</f>
      </c>
      <c r="B30" s="4" t="s">
        <f>=HYPERLINK("https://www.leilaoonline.com.br/lote/detalhe/40724", "SR/RANDOSP SRBS IN, TANQUE VINHAÇA 30.000lts, ANO 2010, FR96575, UND BARRA")</f>
      </c>
      <c r="C30" s="4" t="inlineStr">
        <is>
          <t>Vendido</t>
        </is>
      </c>
      <c r="D30" s="4" t="inlineStr">
        <is>
          <t>143</t>
        </is>
      </c>
      <c r="E30" s="5" t="inlineStr">
        <is>
          <t>57.000,00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=HYPERLINK("https://www.leilaoonline.com.br/lote/detalhe/40726", "3003")</f>
      </c>
      <c r="B31" s="4" t="s">
        <f>=HYPERLINK("https://www.leilaoonline.com.br/lote/detalhe/40726", "1 MOTOR J. DEERE - 1 MOTOR DE FUSCA E 1 BATERIA, S/FR, UND BARRA")</f>
      </c>
      <c r="C31" s="4" t="inlineStr">
        <is>
          <t>Vendido</t>
        </is>
      </c>
      <c r="D31" s="4" t="inlineStr">
        <is>
          <t>11</t>
        </is>
      </c>
      <c r="E31" s="5" t="inlineStr">
        <is>
          <t>2.050,00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=HYPERLINK("https://www.leilaoonline.com.br/lote/detalhe/40955", "3004")</f>
      </c>
      <c r="B32" s="4" t="s">
        <f>=HYPERLINK("https://www.leilaoonline.com.br/lote/detalhe/40955", "190 DISCOS DE GRADE (190 APROXIMADAMENTE), S/FR, UND BARRA")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9.700,00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=HYPERLINK("https://www.leilaoonline.com.br/lote/detalhe/41076", "3005")</f>
      </c>
      <c r="B33" s="4" t="s">
        <f>=HYPERLINK("https://www.leilaoonline.com.br/lote/detalhe/41076", "77 PNEUS, S/FR, UND BARRA - veja descritivo de itens ( quantidades e tamanho) -")</f>
      </c>
      <c r="C33" s="4" t="inlineStr">
        <is>
          <t>Vendido</t>
        </is>
      </c>
      <c r="D33" s="4" t="inlineStr">
        <is>
          <t>73</t>
        </is>
      </c>
      <c r="E33" s="5" t="inlineStr">
        <is>
          <t>24.450,00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=HYPERLINK("https://www.leilaoonline.com.br/lote/detalhe/41227", "3006")</f>
      </c>
      <c r="B34" s="4" t="s">
        <f>=HYPERLINK("https://www.leilaoonline.com.br/lote/detalhe/41227", "RELÍQUIA  - COLHEDORA CLAAS VENTOR, ANO 2002, FR101417, SÉRIE 9900220, UND BARRA (FAZ. BOSQUE)")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=HYPERLINK("https://www.leilaoonline.com.br/lote/detalhe/41949", "3008")</f>
      </c>
      <c r="B35" s="4" t="s">
        <f>=HYPERLINK("https://www.leilaoonline.com.br/lote/detalhe/41949", "COLHEDOR J.DEERE 3520, FR101456, UND BARRA")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=HYPERLINK("https://www.leilaoonline.com.br/lote/detalhe/40416", "3686")</f>
      </c>
      <c r="B36" s="4" t="s">
        <f>=HYPERLINK("https://www.leilaoonline.com.br/lote/detalhe/40416", " R/RANDONSP RQ CA, ANO 2012, FR96842, UND BARRA       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=HYPERLINK("https://www.leilaoonline.com.br/lote/detalhe/40414", "3737")</f>
      </c>
      <c r="B37" s="4" t="s">
        <f>=HYPERLINK("https://www.leilaoonline.com.br/lote/detalhe/40414", "CAMINHÃO VW/ BMB 31.320 CNC CM, ANO 2010, FR96487, UND BARRA (Nº motor divergente) veja abaixo")</f>
      </c>
      <c r="C37" s="4" t="inlineStr">
        <is>
          <t>Vendido</t>
        </is>
      </c>
      <c r="D37" s="4" t="inlineStr">
        <is>
          <t>65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=HYPERLINK("https://www.leilaoonline.com.br/lote/detalhe/40415", "3753")</f>
      </c>
      <c r="B38" s="4" t="s">
        <f>=HYPERLINK("https://www.leilaoonline.com.br/lote/detalhe/40415", " CARRETA SERVIÇO DIVERSOS, FR165201, UND BARRA")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=HYPERLINK("https://www.leilaoonline.com.br/lote/detalhe/40417", "3795")</f>
      </c>
      <c r="B39" s="4" t="s">
        <f>=HYPERLINK("https://www.leilaoonline.com.br/lote/detalhe/40417", "ESTUFA DE ARMAZENAMENTO P/ ALIMENTOS QUENTES, S/FR, UND. BARRA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=HYPERLINK("https://www.leilaoonline.com.br/lote/detalhe/40418", "3797")</f>
      </c>
      <c r="B40" s="4" t="s">
        <f>=HYPERLINK("https://www.leilaoonline.com.br/lote/detalhe/40418", "APROX. 70 RODAS 20.0 X 26,5 , S/FR, UND. BARRA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=HYPERLINK("https://www.leilaoonline.com.br/lote/detalhe/40419", "3798")</f>
      </c>
      <c r="B41" s="4" t="s">
        <f>=HYPERLINK("https://www.leilaoonline.com.br/lote/detalhe/40419", "PROLONGADORES DIVERSOS CONTRAPESOS E DISCOS DE RODAS, S/FR, UND. BARRA ")</f>
      </c>
      <c r="C41" s="4" t="inlineStr">
        <is>
          <t>Vendido</t>
        </is>
      </c>
      <c r="D41" s="4" t="inlineStr">
        <is>
          <t>42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=HYPERLINK("https://www.leilaoonline.com.br/lote/detalhe/41077", "4000")</f>
      </c>
      <c r="B42" s="4" t="s">
        <f>=HYPERLINK("https://www.leilaoonline.com.br/lote/detalhe/41077", "TANQUE DE FRIBRA (30.000lts aproximados), FR121296, UND PARAÍSO")</f>
      </c>
      <c r="C42" s="4" t="inlineStr">
        <is>
          <t>Vendido</t>
        </is>
      </c>
      <c r="D42" s="4" t="inlineStr">
        <is>
          <t>68</t>
        </is>
      </c>
      <c r="E42" s="5" t="inlineStr">
        <is>
          <t>21.250,00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=HYPERLINK("https://www.leilaoonline.com.br/lote/detalhe/40420", "4829")</f>
      </c>
      <c r="B43" s="4" t="s">
        <f>=HYPERLINK("https://www.leilaoonline.com.br/lote/detalhe/40420", "SUCATA DE MATERIAL ELÉTRICO/ELETRÔNICO, S/FR, UND PARAÍSO")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=HYPERLINK("https://www.leilaoonline.com.br/lote/detalhe/41027", "4831")</f>
      </c>
      <c r="B44" s="4" t="s">
        <f>=HYPERLINK("https://www.leilaoonline.com.br/lote/detalhe/41027", " AMBULÂNCIA VW SAVEIRO 1.6, ANO 2006, FR19808, UND PARAÍSO (transferência apenas para são paulo)")</f>
      </c>
      <c r="C44" s="4" t="inlineStr">
        <is>
          <t>Vendido</t>
        </is>
      </c>
      <c r="D44" s="4" t="inlineStr">
        <is>
          <t>8</t>
        </is>
      </c>
      <c r="E44" s="5" t="inlineStr">
        <is>
          <t>6.800,00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=HYPERLINK("https://www.leilaoonline.com.br/lote/detalhe/40422", "4845")</f>
      </c>
      <c r="B45" s="4" t="s">
        <f>=HYPERLINK("https://www.leilaoonline.com.br/lote/detalhe/40422", " TURBINA E REDUTOR MR. NE, S/FR, UND PARAISO 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10.000,00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=HYPERLINK("https://www.leilaoonline.com.br/lote/detalhe/40424", "4846")</f>
      </c>
      <c r="B46" s="4" t="s">
        <f>=HYPERLINK("https://www.leilaoonline.com.br/lote/detalhe/40424", " TURBINA N6, E REDUTOR CESTONI, S/FR, UND PARAISO")</f>
      </c>
      <c r="C46" s="4" t="inlineStr">
        <is>
          <t>Vendido</t>
        </is>
      </c>
      <c r="D46" s="4" t="inlineStr">
        <is>
          <t>32</t>
        </is>
      </c>
      <c r="E46" s="5" t="inlineStr">
        <is>
          <t>10.150,00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=HYPERLINK("https://www.leilaoonline.com.br/lote/detalhe/40423", "4855")</f>
      </c>
      <c r="B47" s="4" t="s">
        <f>=HYPERLINK("https://www.leilaoonline.com.br/lote/detalhe/40423", " FIAT UNO WAY 1.0, ANO 2015/2016, FR 19602, (TRANSFERÊNCIA APENAS P/ SÃO PAULO), UND  PARAÍSO ")</f>
      </c>
      <c r="C47" s="4" t="inlineStr">
        <is>
          <t>Vendido</t>
        </is>
      </c>
      <c r="D47" s="4" t="inlineStr">
        <is>
          <t>36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=HYPERLINK("https://www.leilaoonline.com.br/lote/detalhe/41078", "5000")</f>
      </c>
      <c r="B48" s="4" t="s">
        <f>=HYPERLINK("https://www.leilaoonline.com.br/lote/detalhe/41078", "TRATOR VALTRA BH120, ANO 2007, FR19817, UND SANTA CÂNDIDA")</f>
      </c>
      <c r="C48" s="4" t="inlineStr">
        <is>
          <t>Vendido</t>
        </is>
      </c>
      <c r="D48" s="4" t="inlineStr">
        <is>
          <t>154</t>
        </is>
      </c>
      <c r="E48" s="5" t="inlineStr">
        <is>
          <t>49.000,00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=HYPERLINK("https://www.leilaoonline.com.br/lote/detalhe/40425", "5802")</f>
      </c>
      <c r="B49" s="4" t="s">
        <f>=HYPERLINK("https://www.leilaoonline.com.br/lote/detalhe/40425", " FIAT/UNO WAY 1.0, ANO 2015/2016, FR19566, UND SANTA CANDIDA (Transferência apenas para São Paulo)")</f>
      </c>
      <c r="C49" s="4" t="inlineStr">
        <is>
          <t>Vendido</t>
        </is>
      </c>
      <c r="D49" s="4" t="inlineStr">
        <is>
          <t>44</t>
        </is>
      </c>
      <c r="E49" s="5" t="inlineStr">
        <is>
          <t>13.300,00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=HYPERLINK("https://www.leilaoonline.com.br/lote/detalhe/40427", "5809")</f>
      </c>
      <c r="B50" s="4" t="s">
        <f>=HYPERLINK("https://www.leilaoonline.com.br/lote/detalhe/40427", "COFRE, S/FR, UND S, CANDIDA")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=HYPERLINK("https://www.leilaoonline.com.br/lote/detalhe/40709", "9000")</f>
      </c>
      <c r="B51" s="4" t="s">
        <f>=HYPERLINK("https://www.leilaoonline.com.br/lote/detalhe/40709", "1 PRANCHA ROLL ON ROLL OFF, UND JATAÍ")</f>
      </c>
      <c r="C51" s="4" t="inlineStr">
        <is>
          <t>Vendido</t>
        </is>
      </c>
      <c r="D51" s="4" t="inlineStr">
        <is>
          <t>50</t>
        </is>
      </c>
      <c r="E51" s="5" t="inlineStr">
        <is>
          <t>14.100,00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=HYPERLINK("https://www.leilaoonline.com.br/lote/detalhe/40711", "9001")</f>
      </c>
      <c r="B52" s="4" t="s">
        <f>=HYPERLINK("https://www.leilaoonline.com.br/lote/detalhe/40711", "CUBAS, LAVATÓRIOS DE INOX E OUTROS, UND JATAÍ -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=HYPERLINK("https://www.leilaoonline.com.br/lote/detalhe/40716", "9002")</f>
      </c>
      <c r="B53" s="4" t="s">
        <f>=HYPERLINK("https://www.leilaoonline.com.br/lote/detalhe/40716", "DIVERSOS ITENS COZINHA - Fritadeiras,  Chapas de ferro, cubas e outros, UND JATAÍ veja especificações")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=HYPERLINK("https://www.leilaoonline.com.br/lote/detalhe/40956", "9003")</f>
      </c>
      <c r="B54" s="4" t="s">
        <f>=HYPERLINK("https://www.leilaoonline.com.br/lote/detalhe/40956", "1 CONTAINER IBC CHEIO 75% DE CAVACO DE BRONZE E 25% OUTROS, S/FR, UND JATAÍ")</f>
      </c>
      <c r="C54" s="4" t="inlineStr">
        <is>
          <t>Não vendido</t>
        </is>
      </c>
      <c r="D54" s="4" t="inlineStr">
        <is>
          <t>126</t>
        </is>
      </c>
      <c r="E54" s="5" t="inlineStr">
        <is>
          <t>17.500,00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=HYPERLINK("https://www.leilaoonline.com.br/lote/detalhe/40958", "9004")</f>
      </c>
      <c r="B55" s="4" t="s">
        <f>=HYPERLINK("https://www.leilaoonline.com.br/lote/detalhe/40958", "2 TANQUES DE POLIETILENO E 1 CX DE FILTRO, S/FR, UND JATAÍ")</f>
      </c>
      <c r="C55" s="4" t="inlineStr">
        <is>
          <t>Vendido</t>
        </is>
      </c>
      <c r="D55" s="4" t="inlineStr">
        <is>
          <t>7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=HYPERLINK("https://www.leilaoonline.com.br/lote/detalhe/40959", "9005")</f>
      </c>
      <c r="B56" s="4" t="s">
        <f>=HYPERLINK("https://www.leilaoonline.com.br/lote/detalhe/40959", "2 TANQUE DE READOR ANAERÓBICO, S/FR, UND JATAÍ")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=HYPERLINK("https://www.leilaoonline.com.br/lote/detalhe/40960", "9006")</f>
      </c>
      <c r="B57" s="4" t="s">
        <f>=HYPERLINK("https://www.leilaoonline.com.br/lote/detalhe/40960", "2 TOTEM/ COBERTURA C/ ESTRUTURA DE FERRO, S/FR, UND JATAÍ")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=HYPERLINK("https://www.leilaoonline.com.br/lote/detalhe/40920", "13001")</f>
      </c>
      <c r="B58" s="4" t="s">
        <f>=HYPERLINK("https://www.leilaoonline.com.br/lote/detalhe/40920", "TRATOR VALTRA BT190, ANO 2014, FR88487,  (série AVTT2013AEM001646), UND GASA")</f>
      </c>
      <c r="C58" s="4" t="inlineStr">
        <is>
          <t>Não vendido</t>
        </is>
      </c>
      <c r="D58" s="4" t="inlineStr">
        <is>
          <t>52</t>
        </is>
      </c>
      <c r="E58" s="5" t="inlineStr">
        <is>
          <t>41.000,00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=HYPERLINK("https://www.leilaoonline.com.br/lote/detalhe/40921", "13002")</f>
      </c>
      <c r="B59" s="4" t="s">
        <f>=HYPERLINK("https://www.leilaoonline.com.br/lote/detalhe/40921", "TRATOR J. DEERE 7715, ANO 2009, FR115546, UND GASA")</f>
      </c>
      <c r="C59" s="4" t="inlineStr">
        <is>
          <t>Não vendido</t>
        </is>
      </c>
      <c r="D59" s="4" t="inlineStr">
        <is>
          <t>44</t>
        </is>
      </c>
      <c r="E59" s="5" t="inlineStr">
        <is>
          <t>41.000,00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=HYPERLINK("https://www.leilaoonline.com.br/lote/detalhe/40922", "13003")</f>
      </c>
      <c r="B60" s="4" t="s">
        <f>=HYPERLINK("https://www.leilaoonline.com.br/lote/detalhe/40922", "TRATOR VALTRA BH 210 I, ANO 2015, FR188943, UND GASA")</f>
      </c>
      <c r="C60" s="4" t="inlineStr">
        <is>
          <t>Não vendido</t>
        </is>
      </c>
      <c r="D60" s="4" t="inlineStr">
        <is>
          <t>87</t>
        </is>
      </c>
      <c r="E60" s="5" t="inlineStr">
        <is>
          <t>68.000,00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=HYPERLINK("https://www.leilaoonline.com.br/lote/detalhe/40923", "13004")</f>
      </c>
      <c r="B61" s="4" t="s">
        <f>=HYPERLINK("https://www.leilaoonline.com.br/lote/detalhe/40923", "TRATOR VALTRA BH 210 I, ANO 2015, FR188939, UND GASA")</f>
      </c>
      <c r="C61" s="4" t="inlineStr">
        <is>
          <t>Não vendido</t>
        </is>
      </c>
      <c r="D61" s="4" t="inlineStr">
        <is>
          <t>85</t>
        </is>
      </c>
      <c r="E61" s="5" t="inlineStr">
        <is>
          <t>69.000,00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=HYPERLINK("https://www.leilaoonline.com.br/lote/detalhe/40924", "13005")</f>
      </c>
      <c r="B62" s="4" t="s">
        <f>=HYPERLINK("https://www.leilaoonline.com.br/lote/detalhe/40924", "TRATOR VALTRA BH 210 I, ANO 2015, FR188942, UND GASA")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66.500,00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=HYPERLINK("https://www.leilaoonline.com.br/lote/detalhe/40925", "13006")</f>
      </c>
      <c r="B63" s="4" t="s">
        <f>=HYPERLINK("https://www.leilaoonline.com.br/lote/detalhe/40925", "TRATOR VALTRA BH 210 I, ANO 2015, FR188941, UND GASA")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68.500,00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=HYPERLINK("https://www.leilaoonline.com.br/lote/detalhe/40928", "13007")</f>
      </c>
      <c r="B64" s="4" t="s">
        <f>=HYPERLINK("https://www.leilaoonline.com.br/lote/detalhe/40928", "1 BETONEIRA, 1 MAQ. SOLDA, 1 PULMÃO de COMPRESSOR E 3 BEBEDOURO, UND MUNDIAL")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=HYPERLINK("https://www.leilaoonline.com.br/lote/detalhe/40930", "13008")</f>
      </c>
      <c r="B65" s="4" t="s">
        <f>=HYPERLINK("https://www.leilaoonline.com.br/lote/detalhe/40930", "TRATOR VALTRA BH 210 I, FR188940, UND MUNDIAL")</f>
      </c>
      <c r="C65" s="4" t="inlineStr">
        <is>
          <t>Não vendido</t>
        </is>
      </c>
      <c r="D65" s="4" t="inlineStr">
        <is>
          <t>58</t>
        </is>
      </c>
      <c r="E65" s="5" t="inlineStr">
        <is>
          <t>70.000,00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=HYPERLINK("https://www.leilaoonline.com.br/lote/detalhe/40932", "13009")</f>
      </c>
      <c r="B66" s="4" t="s">
        <f>=HYPERLINK("https://www.leilaoonline.com.br/lote/detalhe/40932", "TRATOR M. FERGUSSON 6350 HD, ANO 2006, FR112395, UND MUNDIAL")</f>
      </c>
      <c r="C66" s="4" t="inlineStr">
        <is>
          <t>Vendido</t>
        </is>
      </c>
      <c r="D66" s="4" t="inlineStr">
        <is>
          <t>90</t>
        </is>
      </c>
      <c r="E66" s="5" t="inlineStr">
        <is>
          <t>50.250,00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=HYPERLINK("https://www.leilaoonline.com.br/lote/detalhe/40933", "13010")</f>
      </c>
      <c r="B67" s="4" t="s">
        <f>=HYPERLINK("https://www.leilaoonline.com.br/lote/detalhe/40933", "TRATOR M. FERGUSSON 292, FR112391, UND MUNDIAL (SÉRIE 2924221948)")</f>
      </c>
      <c r="C67" s="4" t="inlineStr">
        <is>
          <t>Não vendido</t>
        </is>
      </c>
      <c r="D67" s="4" t="inlineStr">
        <is>
          <t>47</t>
        </is>
      </c>
      <c r="E67" s="5" t="inlineStr">
        <is>
          <t>46.000,00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=HYPERLINK("https://www.leilaoonline.com.br/lote/detalhe/40934", "13011")</f>
      </c>
      <c r="B68" s="4" t="s">
        <f>=HYPERLINK("https://www.leilaoonline.com.br/lote/detalhe/40934", "TRATOR M. FERGUSSON MAGNUM 240, ANO 2010, FR112398, UND MUNDIAL")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=HYPERLINK("https://www.leilaoonline.com.br/lote/detalhe/40937", "13012")</f>
      </c>
      <c r="B69" s="4" t="s">
        <f>=HYPERLINK("https://www.leilaoonline.com.br/lote/detalhe/40937", "TRATOR CASE MAGNUM 240, ANO 2010, FR81581, UND BENALCOOL")</f>
      </c>
      <c r="C69" s="4" t="inlineStr">
        <is>
          <t>Vendido</t>
        </is>
      </c>
      <c r="D69" s="4" t="inlineStr">
        <is>
          <t>4</t>
        </is>
      </c>
      <c r="E69" s="5" t="inlineStr">
        <is>
          <t>34.200,00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=HYPERLINK("https://www.leilaoonline.com.br/lote/detalhe/40935", "13013")</f>
      </c>
      <c r="B70" s="4" t="s">
        <f>=HYPERLINK("https://www.leilaoonline.com.br/lote/detalhe/40935", "CAMINHÃO VOLVO/FM12 460 6X4T, ANO 2004, FR112222 (VENDA SEM O TANQUE), UND MUNDIAL")</f>
      </c>
      <c r="C70" s="4" t="inlineStr">
        <is>
          <t>Vendido</t>
        </is>
      </c>
      <c r="D70" s="4" t="inlineStr">
        <is>
          <t>75</t>
        </is>
      </c>
      <c r="E70" s="5" t="inlineStr">
        <is>
          <t>59.000,00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=HYPERLINK("https://www.leilaoonline.com.br/lote/detalhe/40938", "13015")</f>
      </c>
      <c r="B71" s="4" t="s">
        <f>=HYPERLINK("https://www.leilaoonline.com.br/lote/detalhe/40938", "TRATOR VALTRA BH 210 I, ANO 2014, SÉRIE AAAT2016LM000231, UND BENALCOOL")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41.500,00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=HYPERLINK("https://www.leilaoonline.com.br/lote/detalhe/40939", "13016")</f>
      </c>
      <c r="B72" s="4" t="s">
        <f>=HYPERLINK("https://www.leilaoonline.com.br/lote/detalhe/40939", "TRATOR VALTRA BH 210 I, FR173324, ANO 2014, UND BENALCOOL")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40.750,00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=HYPERLINK("https://www.leilaoonline.com.br/lote/detalhe/40940", "13017")</f>
      </c>
      <c r="B73" s="4" t="s">
        <f>=HYPERLINK("https://www.leilaoonline.com.br/lote/detalhe/40940", "TRATOR VALTRA BH 210 I, ANO 2014, SÉRIE AVTI2016VEM000439, UND BENALCOOL")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43.500,00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=HYPERLINK("https://www.leilaoonline.com.br/lote/detalhe/40941", "13018")</f>
      </c>
      <c r="B74" s="4" t="s">
        <f>=HYPERLINK("https://www.leilaoonline.com.br/lote/detalhe/40941", "TRATOR VALTRA BH 210 I, ANO 2014, SÉRIE AAAT2013EDM001615, UND BENALCOOL")</f>
      </c>
      <c r="C74" s="4" t="inlineStr">
        <is>
          <t>Não vendido</t>
        </is>
      </c>
      <c r="D74" s="4" t="inlineStr">
        <is>
          <t>92</t>
        </is>
      </c>
      <c r="E74" s="5" t="inlineStr">
        <is>
          <t>49.250,00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=HYPERLINK("https://www.leilaoonline.com.br/lote/detalhe/40942", "13019")</f>
      </c>
      <c r="B75" s="4" t="s">
        <f>=HYPERLINK("https://www.leilaoonline.com.br/lote/detalhe/40942", "CAMINHÃO VW/ 15.180 EURO3 WORKER COMBOIO, ANO 2008, FR88202, UND DESTIVALE")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68.500,00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=HYPERLINK("https://www.leilaoonline.com.br/lote/detalhe/40943", "13020")</f>
      </c>
      <c r="B76" s="4" t="s">
        <f>=HYPERLINK("https://www.leilaoonline.com.br/lote/detalhe/40943", "ROÇADEIRA, FR91828, UND DESTIVALE")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=HYPERLINK("https://www.leilaoonline.com.br/lote/detalhe/40944", "13021")</f>
      </c>
      <c r="B77" s="4" t="s">
        <f>=HYPERLINK("https://www.leilaoonline.com.br/lote/detalhe/40944", "SUCATA DE TRATOR, S/FR, UND DESTIVALE")</f>
      </c>
      <c r="C77" s="4" t="inlineStr">
        <is>
          <t>Não vendido</t>
        </is>
      </c>
      <c r="D77" s="4" t="inlineStr">
        <is>
          <t>169</t>
        </is>
      </c>
      <c r="E77" s="5" t="inlineStr">
        <is>
          <t>28.750,00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=HYPERLINK("https://www.leilaoonline.com.br/lote/detalhe/40957", "13022")</f>
      </c>
      <c r="B78" s="4" t="s">
        <f>=HYPERLINK("https://www.leilaoonline.com.br/lote/detalhe/40957", "I/ RENAULT CLIO PRIO 1.6 16VS, ANO 2008/2009, FLEX,PRATA, UND MADRE DE DEUS (JATAÍ)")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=HYPERLINK("https://www.leilaoonline.com.br/lote/detalhe/41228", "13023")</f>
      </c>
      <c r="B79" s="4" t="s">
        <f>=HYPERLINK("https://www.leilaoonline.com.br/lote/detalhe/41228", "CADEIRAS, BLINDEX E OUTROS (SUCATEADOS), S/FR, UND CARAPÓ")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=HYPERLINK("https://www.leilaoonline.com.br/lote/detalhe/40926", "17000")</f>
      </c>
      <c r="B80" s="4" t="s">
        <f>=HYPERLINK("https://www.leilaoonline.com.br/lote/detalhe/40926", "TRATOR VALTRA BH 210 I, ANO 2014, FR88147, UND GASA")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50.500,00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=HYPERLINK("https://www.leilaoonline.com.br/lote/detalhe/40931", "17031")</f>
      </c>
      <c r="B81" s="4" t="s">
        <f>=HYPERLINK("https://www.leilaoonline.com.br/lote/detalhe/40931", "TRATOR CASE 180 MAXXUM, ANO 2010, FR112402, UND MUNDIAL")</f>
      </c>
      <c r="C81" s="4" t="inlineStr">
        <is>
          <t>Não vendido</t>
        </is>
      </c>
      <c r="D81" s="4" t="inlineStr">
        <is>
          <t>40</t>
        </is>
      </c>
      <c r="E81" s="5" t="inlineStr">
        <is>
          <t>37.500,00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=HYPERLINK("https://www.leilaoonline.com.br/lote/detalhe/41226", "17039")</f>
      </c>
      <c r="B82" s="4" t="s">
        <f>=HYPERLINK("https://www.leilaoonline.com.br/lote/detalhe/41226", "IMPRESSORA,TV,CX DE SOM, FAX E RACKER, S/FR, UND GASA")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=HYPERLINK("https://www.leilaoonline.com.br/lote/detalhe/41416", "17040")</f>
      </c>
      <c r="B83" s="4" t="s">
        <f>=HYPERLINK("https://www.leilaoonline.com.br/lote/detalhe/41416", "CAIXA D'AGUA, S/FR, UND GASA")</f>
      </c>
      <c r="C83" s="4" t="inlineStr">
        <is>
          <t>Vendido</t>
        </is>
      </c>
      <c r="D83" s="4" t="inlineStr">
        <is>
          <t>28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=HYPERLINK("https://www.leilaoonline.com.br/lote/detalhe/40700", "20172")</f>
      </c>
      <c r="B84" s="4" t="s">
        <f>=HYPERLINK("https://www.leilaoonline.com.br/lote/detalhe/40700", " S. REBOQUE SR/USICAMP SRCP E2 10000 , ANO 2008, FR56353, UND COSTA PINTO")</f>
      </c>
      <c r="C84" s="4" t="inlineStr">
        <is>
          <t>Vendido</t>
        </is>
      </c>
      <c r="D84" s="4" t="inlineStr">
        <is>
          <t>29</t>
        </is>
      </c>
      <c r="E84" s="5" t="inlineStr">
        <is>
          <t>25.250,00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=HYPERLINK("https://www.leilaoonline.com.br/lote/detalhe/40691", "20229")</f>
      </c>
      <c r="B85" s="4" t="s">
        <f>=HYPERLINK("https://www.leilaoonline.com.br/lote/detalhe/40691", "6 PNEUS AGRÍCOLA (CARCAÇA), S/FR,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=HYPERLINK("https://www.leilaoonline.com.br/lote/detalhe/40686", "20236")</f>
      </c>
      <c r="B86" s="4" t="s">
        <f>=HYPERLINK("https://www.leilaoonline.com.br/lote/detalhe/40686", " HIDROROLL  METALMAG, FR57223, UND COSTA PINTO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=HYPERLINK("https://www.leilaoonline.com.br/lote/detalhe/40690", "20244")</f>
      </c>
      <c r="B87" s="4" t="s">
        <f>=HYPERLINK("https://www.leilaoonline.com.br/lote/detalhe/40690", " REBOQUE RANDON SP RQ CA, ANO 2012, FR22587, UND. COSTA PINTO ")</f>
      </c>
      <c r="C87" s="4" t="inlineStr">
        <is>
          <t>Vendido</t>
        </is>
      </c>
      <c r="D87" s="4" t="inlineStr">
        <is>
          <t>152</t>
        </is>
      </c>
      <c r="E87" s="5" t="inlineStr">
        <is>
          <t>39.800,00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=HYPERLINK("https://www.leilaoonline.com.br/lote/detalhe/40688", "20246")</f>
      </c>
      <c r="B88" s="4" t="s">
        <f>=HYPERLINK("https://www.leilaoonline.com.br/lote/detalhe/40688", " REBOQUE ANTONINI 7,60M CANA INTEIRA, ANO 1992, FR66048, UND. COSTA PINTO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=HYPERLINK("https://www.leilaoonline.com.br/lote/detalhe/40687", "20247")</f>
      </c>
      <c r="B89" s="4" t="s">
        <f>=HYPERLINK("https://www.leilaoonline.com.br/lote/detalhe/40687", " REBOQUE ANTONINI C INTEIRA, ANO 1993, FR36035, UND.COSTA PINTO (CHASSI REMARCADO)")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=HYPERLINK("https://www.leilaoonline.com.br/lote/detalhe/40689", "20248")</f>
      </c>
      <c r="B90" s="4" t="s">
        <f>=HYPERLINK("https://www.leilaoonline.com.br/lote/detalhe/40689", " REBOQUE RANDON SP RQ CA, ANO 2010, FR139932, UND. COSTA PINTO 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10.250,00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=HYPERLINK("https://www.leilaoonline.com.br/lote/detalhe/40707", "20262")</f>
      </c>
      <c r="B91" s="4" t="s">
        <f>=HYPERLINK("https://www.leilaoonline.com.br/lote/detalhe/40707", "REB/ ANTONIN SEMI REBOQUE PALHA, ANO 1993, FR56185, UND C PINTO")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13.250,00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=HYPERLINK("https://www.leilaoonline.com.br/lote/detalhe/40706", "20263")</f>
      </c>
      <c r="B92" s="4" t="s">
        <f>=HYPERLINK("https://www.leilaoonline.com.br/lote/detalhe/40706", "REB/ ANTONIN SEMI REBOQUE PALHA, ANO 1993, FR56184, UND C PINTO")</f>
      </c>
      <c r="C92" s="4" t="inlineStr">
        <is>
          <t>Não vendido</t>
        </is>
      </c>
      <c r="D92" s="4" t="inlineStr">
        <is>
          <t>18</t>
        </is>
      </c>
      <c r="E92" s="5" t="inlineStr">
        <is>
          <t>13.750,00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=HYPERLINK("https://www.leilaoonline.com.br/lote/detalhe/40703", "20265")</f>
      </c>
      <c r="B93" s="4" t="s">
        <f>=HYPERLINK("https://www.leilaoonline.com.br/lote/detalhe/40703", "GUINCHO CAP 3.5 T, ANO 1980, FR59889, UND COSTA PINTO")</f>
      </c>
      <c r="C93" s="4" t="inlineStr">
        <is>
          <t>Não vendido</t>
        </is>
      </c>
      <c r="D93" s="4" t="inlineStr">
        <is>
          <t>40</t>
        </is>
      </c>
      <c r="E93" s="5" t="inlineStr">
        <is>
          <t>17.250,00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=HYPERLINK("https://www.leilaoonline.com.br/lote/detalhe/40704", "20266")</f>
      </c>
      <c r="B94" s="4" t="s">
        <f>=HYPERLINK("https://www.leilaoonline.com.br/lote/detalhe/40704", "CONTAINER REFRIGERADO, S/FR, UND COSTA PINTO")</f>
      </c>
      <c r="C94" s="4" t="inlineStr">
        <is>
          <t>Não vendido</t>
        </is>
      </c>
      <c r="D94" s="4" t="inlineStr">
        <is>
          <t>44</t>
        </is>
      </c>
      <c r="E94" s="5" t="inlineStr">
        <is>
          <t>14.250,00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=HYPERLINK("https://www.leilaoonline.com.br/lote/detalhe/41942", "20267")</f>
      </c>
      <c r="B95" s="4" t="s">
        <f>=HYPERLINK("https://www.leilaoonline.com.br/lote/detalhe/41942", "1 REDUTOR TRANSMOTÉCNICA H-13-18 1:50 – PATRIM. 055458, UND COSTA PINTO")</f>
      </c>
      <c r="C95" s="4" t="inlineStr">
        <is>
          <t>Vendido</t>
        </is>
      </c>
      <c r="D95" s="4" t="inlineStr">
        <is>
          <t>17</t>
        </is>
      </c>
      <c r="E95" s="5" t="inlineStr">
        <is>
          <t>2.750,00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=HYPERLINK("https://www.leilaoonline.com.br/lote/detalhe/41948", "20268")</f>
      </c>
      <c r="B96" s="4" t="s">
        <f>=HYPERLINK("https://www.leilaoonline.com.br/lote/detalhe/41948", "1 MPRESSORA POTTER HP DESIGNJET 800  E 1 ESTABILIZADOR DE TENSÃO, S/FR, UND COSTA PINTO")</f>
      </c>
      <c r="C96" s="4" t="inlineStr">
        <is>
          <t>Vendido</t>
        </is>
      </c>
      <c r="D96" s="4" t="inlineStr">
        <is>
          <t>8</t>
        </is>
      </c>
      <c r="E96" s="5" t="inlineStr">
        <is>
          <t>1.400,00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=HYPERLINK("https://www.leilaoonline.com.br/lote/detalhe/40648", "21167")</f>
      </c>
      <c r="B97" s="4" t="s">
        <f>=HYPERLINK("https://www.leilaoonline.com.br/lote/detalhe/40648", " ÔNIBUS IMP/M.BENZ OF 1620, ANO 1995/1996, FR 139217, UND.RAFARD")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7.700,00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=HYPERLINK("https://www.leilaoonline.com.br/lote/detalhe/40649", "21171")</f>
      </c>
      <c r="B98" s="4" t="s">
        <f>=HYPERLINK("https://www.leilaoonline.com.br/lote/detalhe/40649", "CAMINHÂO SCANIA/R113 E 6X4 360, ANO 1992, FR139142, UND RAFARD")</f>
      </c>
      <c r="C98" s="4" t="inlineStr">
        <is>
          <t>Vendido</t>
        </is>
      </c>
      <c r="D98" s="4" t="inlineStr">
        <is>
          <t>32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=HYPERLINK("https://www.leilaoonline.com.br/lote/detalhe/40650", "21172")</f>
      </c>
      <c r="B99" s="4" t="s">
        <f>=HYPERLINK("https://www.leilaoonline.com.br/lote/detalhe/40650", "TRATOR VALTRA BM 125 I, ANO 2008, FR163431, UND RAFARD")</f>
      </c>
      <c r="C99" s="4" t="inlineStr">
        <is>
          <t>Vendido</t>
        </is>
      </c>
      <c r="D99" s="4" t="inlineStr">
        <is>
          <t>62</t>
        </is>
      </c>
      <c r="E99" s="5" t="inlineStr">
        <is>
          <t>45.250,00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=HYPERLINK("https://www.leilaoonline.com.br/lote/detalhe/41924", "21178")</f>
      </c>
      <c r="B100" s="4" t="s">
        <f>=HYPERLINK("https://www.leilaoonline.com.br/lote/detalhe/41924", " 8 RODETES, S/FR, UND RAFARD veja especificações")</f>
      </c>
      <c r="C100" s="4" t="inlineStr">
        <is>
          <t>Não vendido</t>
        </is>
      </c>
      <c r="D100" s="4" t="inlineStr">
        <is>
          <t>28</t>
        </is>
      </c>
      <c r="E100" s="5" t="inlineStr">
        <is>
          <t>4.800,00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=HYPERLINK("https://www.leilaoonline.com.br/lote/detalhe/41925", "21179")</f>
      </c>
      <c r="B101" s="4" t="s">
        <f>=HYPERLINK("https://www.leilaoonline.com.br/lote/detalhe/41925", "150 TUBOS E 80 CONEXÕES DE FIBRA SEM USO, veja especificações, S/FR, UND RAFARD")</f>
      </c>
      <c r="C101" s="4" t="inlineStr">
        <is>
          <t>Não vendido</t>
        </is>
      </c>
      <c r="D101" s="4" t="inlineStr">
        <is>
          <t>75</t>
        </is>
      </c>
      <c r="E101" s="5" t="inlineStr">
        <is>
          <t>12.350,00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=HYPERLINK("https://www.leilaoonline.com.br/lote/detalhe/40676", "22108")</f>
      </c>
      <c r="B102" s="4" t="s">
        <f>=HYPERLINK("https://www.leilaoonline.com.br/lote/detalhe/40676", "ESTEIRA E SILO DE ACUÇAR, PATRIM 265251 - 265253, UND ST HELENA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=HYPERLINK("https://www.leilaoonline.com.br/lote/detalhe/40678", "22118")</f>
      </c>
      <c r="B103" s="4" t="s">
        <f>=HYPERLINK("https://www.leilaoonline.com.br/lote/detalhe/40678", " CARRETA TAQUE  PQN, ANO 2011, FR 25444, UND.SANTA HELENA (cap. aprox. 5000 lts)")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1.850,00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=HYPERLINK("https://www.leilaoonline.com.br/lote/detalhe/40679", "22119")</f>
      </c>
      <c r="B104" s="4" t="s">
        <f>=HYPERLINK("https://www.leilaoonline.com.br/lote/detalhe/40679", " DOLLY , FR 56940, UND. SANTA HELENA (SEM DOCUMENTO)")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5.450,00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=HYPERLINK("https://www.leilaoonline.com.br/lote/detalhe/40680", "22122")</f>
      </c>
      <c r="B105" s="4" t="s">
        <f>=HYPERLINK("https://www.leilaoonline.com.br/lote/detalhe/40680", " CARROCERIA TANQUE COMBATE INCENDIO COR CINZA, FR 57506, UND. SANTA HELENA 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4.950,00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=HYPERLINK("https://www.leilaoonline.com.br/lote/detalhe/40683", "22130")</f>
      </c>
      <c r="B106" s="4" t="s">
        <f>=HYPERLINK("https://www.leilaoonline.com.br/lote/detalhe/40683", " VENTILADOR CENTRIFUGO VIBROTEC, UND S. HELENA")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=HYPERLINK("https://www.leilaoonline.com.br/lote/detalhe/40682", "22131")</f>
      </c>
      <c r="B107" s="4" t="s">
        <f>=HYPERLINK("https://www.leilaoonline.com.br/lote/detalhe/40682", " TUBOS DE AÇO CARBONO ( med. Aprox. 6 mts "2"p), UND S. HELENA")</f>
      </c>
      <c r="C107" s="4" t="inlineStr">
        <is>
          <t>Não vendido</t>
        </is>
      </c>
      <c r="D107" s="4" t="inlineStr">
        <is>
          <t>101</t>
        </is>
      </c>
      <c r="E107" s="5" t="inlineStr">
        <is>
          <t>29.200,00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=HYPERLINK("https://www.leilaoonline.com.br/lote/detalhe/40681", "22132")</f>
      </c>
      <c r="B108" s="4" t="s">
        <f>=HYPERLINK("https://www.leilaoonline.com.br/lote/detalhe/40681", " TANQUE DE FIBRA, FR139278/140239, UND S. HELENA ")</f>
      </c>
      <c r="C108" s="4" t="inlineStr">
        <is>
          <t>Vendido</t>
        </is>
      </c>
      <c r="D108" s="4" t="inlineStr">
        <is>
          <t>80</t>
        </is>
      </c>
      <c r="E108" s="5" t="inlineStr">
        <is>
          <t>13.150,00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=HYPERLINK("https://www.leilaoonline.com.br/lote/detalhe/40685", "22133")</f>
      </c>
      <c r="B109" s="4" t="s">
        <f>=HYPERLINK("https://www.leilaoonline.com.br/lote/detalhe/40685", " PA-CARREGADEIRA CAT 938H, ANO 2011, FR33018, UND S. HELENA")</f>
      </c>
      <c r="C109" s="4" t="inlineStr">
        <is>
          <t>Não vendido</t>
        </is>
      </c>
      <c r="D109" s="4" t="inlineStr">
        <is>
          <t>82</t>
        </is>
      </c>
      <c r="E109" s="5" t="inlineStr">
        <is>
          <t>142.000,00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=HYPERLINK("https://www.leilaoonline.com.br/lote/detalhe/40684", "22134")</f>
      </c>
      <c r="B110" s="4" t="s">
        <f>=HYPERLINK("https://www.leilaoonline.com.br/lote/detalhe/40684", " TRANSBORDO SANTAL 8 T, FR22724, UND S. HELENA")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=HYPERLINK("https://www.leilaoonline.com.br/lote/detalhe/41926", "23045")</f>
      </c>
      <c r="B111" s="4" t="s">
        <f>=HYPERLINK("https://www.leilaoonline.com.br/lote/detalhe/41926", "MÓVEIS DIVERSOS - ARMÁRIOS, VENTILADORES, CADEIRAS, BELICHE, veja descritivo, S/FR, UND S. FRANCISCO  (alojamento Queluz)")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=HYPERLINK("https://www.leilaoonline.com.br/lote/detalhe/40597", "24123")</f>
      </c>
      <c r="B112" s="4" t="s">
        <f>=HYPERLINK("https://www.leilaoonline.com.br/lote/detalhe/40597", " REBOQUE COR AZUL ANTONINI 7,60M, ANO 1992, FR66051, UND B RETIRO CHASSI REMARCADO")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=HYPERLINK("https://www.leilaoonline.com.br/lote/detalhe/40596", "24125")</f>
      </c>
      <c r="B113" s="4" t="s">
        <f>=HYPERLINK("https://www.leilaoonline.com.br/lote/detalhe/40596", " REBOQUE ANTONINI 7,60M, ANO 1992, FR66043, UND B RETIRO - CHASSI REMARCADO")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=HYPERLINK("https://www.leilaoonline.com.br/lote/detalhe/40591", "24126")</f>
      </c>
      <c r="B114" s="4" t="s">
        <f>=HYPERLINK("https://www.leilaoonline.com.br/lote/detalhe/40591", " REBOQUE RODOVIARIA, ANO 1993, FR36041, UND B RETIRO - CHASSI REMARCADO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=HYPERLINK("https://www.leilaoonline.com.br/lote/detalhe/40642", "24160")</f>
      </c>
      <c r="B115" s="4" t="s">
        <f>=HYPERLINK("https://www.leilaoonline.com.br/lote/detalhe/40642", " CULTIVADOR CINZA, FR67122, UND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=HYPERLINK("https://www.leilaoonline.com.br/lote/detalhe/40641", "24236")</f>
      </c>
      <c r="B116" s="4" t="s">
        <f>=HYPERLINK("https://www.leilaoonline.com.br/lote/detalhe/40641", " ENLEIRADEIRA, FR 67179, UND. BOM RETIRO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=HYPERLINK("https://www.leilaoonline.com.br/lote/detalhe/40592", "24241")</f>
      </c>
      <c r="B117" s="4" t="s">
        <f>=HYPERLINK("https://www.leilaoonline.com.br/lote/detalhe/40592", " CAMINHAO VW /BMB 31.320 CNC CM, ANO 2010, FR58630, UND B RETIRO")</f>
      </c>
      <c r="C117" s="4" t="inlineStr">
        <is>
          <t>Vendido</t>
        </is>
      </c>
      <c r="D117" s="4" t="inlineStr">
        <is>
          <t>72</t>
        </is>
      </c>
      <c r="E117" s="5" t="inlineStr">
        <is>
          <t>64.000,00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=HYPERLINK("https://www.leilaoonline.com.br/lote/detalhe/40633", "24266")</f>
      </c>
      <c r="B118" s="4" t="s">
        <f>=HYPERLINK("https://www.leilaoonline.com.br/lote/detalhe/40633", " TRANSB SANTAL 12 (585460), FR22718, UND B RETIRO")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=HYPERLINK("https://www.leilaoonline.com.br/lote/detalhe/40630", "24267")</f>
      </c>
      <c r="B119" s="4" t="s">
        <f>=HYPERLINK("https://www.leilaoonline.com.br/lote/detalhe/40630", " TRANSB SERMAG (214460), FR38313, UND B RETIRO")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=HYPERLINK("https://www.leilaoonline.com.br/lote/detalhe/40588", "24268")</f>
      </c>
      <c r="B120" s="4" t="s">
        <f>=HYPERLINK("https://www.leilaoonline.com.br/lote/detalhe/40588", " SR/RANDON SR CA, ANO 2007, FR56239, UND B RETIRO")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24.250,00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=HYPERLINK("https://www.leilaoonline.com.br/lote/detalhe/40631", "24269")</f>
      </c>
      <c r="B121" s="4" t="s">
        <f>=HYPERLINK("https://www.leilaoonline.com.br/lote/detalhe/40631", " CARRETINHA SERVICOS GERAIS, ( TUBOS), FR25424, UND B RETIRO")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=HYPERLINK("https://www.leilaoonline.com.br/lote/detalhe/40614", "24270")</f>
      </c>
      <c r="B122" s="4" t="s">
        <f>=HYPERLINK("https://www.leilaoonline.com.br/lote/detalhe/40614", "  CARREGADEIRA FORD 6600, ANO 1981, FR63001, UND B RETIRO")</f>
      </c>
      <c r="C122" s="4" t="inlineStr">
        <is>
          <t>Vendido</t>
        </is>
      </c>
      <c r="D122" s="4" t="inlineStr">
        <is>
          <t>41</t>
        </is>
      </c>
      <c r="E122" s="5" t="inlineStr">
        <is>
          <t>20.500,00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=HYPERLINK("https://www.leilaoonline.com.br/lote/detalhe/40612", "24271")</f>
      </c>
      <c r="B123" s="4" t="s">
        <f>=HYPERLINK("https://www.leilaoonline.com.br/lote/detalhe/40612", " CARREGADEIRA FORD 7610. ANO 1986, FR139383, UND B RETIRO")</f>
      </c>
      <c r="C123" s="4" t="inlineStr">
        <is>
          <t>Vendido</t>
        </is>
      </c>
      <c r="D123" s="4" t="inlineStr">
        <is>
          <t>54</t>
        </is>
      </c>
      <c r="E123" s="5" t="inlineStr">
        <is>
          <t>23.750,00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=HYPERLINK("https://www.leilaoonline.com.br/lote/detalhe/40610", "24272")</f>
      </c>
      <c r="B124" s="4" t="s">
        <f>=HYPERLINK("https://www.leilaoonline.com.br/lote/detalhe/40610", " CARREGADEIRA MOTOCANA EMPLEMENTO RETRO, ANO 1996, FR33041, UND B RETIRO")</f>
      </c>
      <c r="C124" s="4" t="inlineStr">
        <is>
          <t>Não vendido</t>
        </is>
      </c>
      <c r="D124" s="4" t="inlineStr">
        <is>
          <t>90</t>
        </is>
      </c>
      <c r="E124" s="5" t="inlineStr">
        <is>
          <t>39.750,00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=HYPERLINK("https://www.leilaoonline.com.br/lote/detalhe/40611", "24273")</f>
      </c>
      <c r="B125" s="4" t="s">
        <f>=HYPERLINK("https://www.leilaoonline.com.br/lote/detalhe/40611", " TRATOR VALTRA, ANO 2002, FR61020, UND B RETIRO")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27.500,00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=HYPERLINK("https://www.leilaoonline.com.br/lote/detalhe/40609", "24274")</f>
      </c>
      <c r="B126" s="4" t="s">
        <f>=HYPERLINK("https://www.leilaoonline.com.br/lote/detalhe/40609", " GUINCHO 3 TONELADAS, ANO 1978, FR33027, UND B RETIRO")</f>
      </c>
      <c r="C126" s="4" t="inlineStr">
        <is>
          <t>Não vendido</t>
        </is>
      </c>
      <c r="D126" s="4" t="inlineStr">
        <is>
          <t>47</t>
        </is>
      </c>
      <c r="E126" s="5" t="inlineStr">
        <is>
          <t>18.000,00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=HYPERLINK("https://www.leilaoonline.com.br/lote/detalhe/40595", "24275")</f>
      </c>
      <c r="B127" s="4" t="s">
        <f>=HYPERLINK("https://www.leilaoonline.com.br/lote/detalhe/40595", " SUCATA CAMINHAO  FRONTAL, UND B RETIRO")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=HYPERLINK("https://www.leilaoonline.com.br/lote/detalhe/40589", "24277")</f>
      </c>
      <c r="B128" s="4" t="s">
        <f>=HYPERLINK("https://www.leilaoonline.com.br/lote/detalhe/40589", " CAMINHAO VOLVO/N 10 TURBO II, ANO 1988, FR52757, UND B RETIRO")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9.500,00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=HYPERLINK("https://www.leilaoonline.com.br/lote/detalhe/40590", "24278")</f>
      </c>
      <c r="B129" s="4" t="s">
        <f>=HYPERLINK("https://www.leilaoonline.com.br/lote/detalhe/40590", " REB/FNV FRUEHAUF RCR REBOQUE FNV 7,60 M, ANO 1991, FR139615, UND B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=HYPERLINK("https://www.leilaoonline.com.br/lote/detalhe/40635", "24279")</f>
      </c>
      <c r="B130" s="4" t="s">
        <f>=HYPERLINK("https://www.leilaoonline.com.br/lote/detalhe/40635", " TANQUE COMBATE INCÊNDIO, FR140241, UND B RETIRO")</f>
      </c>
      <c r="C130" s="4" t="inlineStr">
        <is>
          <t>Vendido</t>
        </is>
      </c>
      <c r="D130" s="4" t="inlineStr">
        <is>
          <t>36</t>
        </is>
      </c>
      <c r="E130" s="5" t="inlineStr">
        <is>
          <t>7.000,00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=HYPERLINK("https://www.leilaoonline.com.br/lote/detalhe/40632", "24280")</f>
      </c>
      <c r="B131" s="4" t="s">
        <f>=HYPERLINK("https://www.leilaoonline.com.br/lote/detalhe/40632", " TANQUE COMBATE INCÊNDIO, FR140233, UND B RETIRO")</f>
      </c>
      <c r="C131" s="4" t="inlineStr">
        <is>
          <t>Vendido</t>
        </is>
      </c>
      <c r="D131" s="4" t="inlineStr">
        <is>
          <t>52</t>
        </is>
      </c>
      <c r="E131" s="5" t="inlineStr">
        <is>
          <t>9.600,00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=HYPERLINK("https://www.leilaoonline.com.br/lote/detalhe/40634", "24281")</f>
      </c>
      <c r="B132" s="4" t="s">
        <f>=HYPERLINK("https://www.leilaoonline.com.br/lote/detalhe/40634", " CARROCERIA TRANSBORDO, FR67348, UND B RETIRO")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=HYPERLINK("https://www.leilaoonline.com.br/lote/detalhe/40613", "24282")</f>
      </c>
      <c r="B133" s="4" t="s">
        <f>=HYPERLINK("https://www.leilaoonline.com.br/lote/detalhe/40613", " TRATOR VALTRA 1280, ANO 2005, FR139345, UND B RETIRO")</f>
      </c>
      <c r="C133" s="4" t="inlineStr">
        <is>
          <t>Vendido</t>
        </is>
      </c>
      <c r="D133" s="4" t="inlineStr">
        <is>
          <t>44</t>
        </is>
      </c>
      <c r="E133" s="5" t="inlineStr">
        <is>
          <t>36.500,00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2026-06-20T02:40:24.00Z</dcterms:created>
  <dc:creator>Tellks Tecnologia</dc:creator>
  <cp:revision>0</cp:revision>
</cp:coreProperties>
</file>