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Troller 16 • Compass 17 • Frontier • Sonata • Lancer • CrossFox • MBenz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27/05/2020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=HYPERLINK("https://www.leilaoonline.com.br/lote/detalhe/49771", "001")</f>
      </c>
      <c r="B11" s="4" t="s">
        <f>=HYPERLINK("https://www.leilaoonline.com.br/lote/detalhe/49771", "NISSAN; FRONTIER S, 4X4, 2014/2015, FANTASIA; DIESEL; FUNCIONANDO, IPVA 2020 PAGO, FROTA 204-22-05-2020")</f>
      </c>
      <c r="C11" s="4" t="inlineStr">
        <is>
          <t>Não vendido</t>
        </is>
      </c>
      <c r="D11" s="4" t="inlineStr">
        <is>
          <t>44</t>
        </is>
      </c>
      <c r="E11" s="5" t="inlineStr">
        <is>
          <t>49.950,00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=HYPERLINK("https://www.leilaoonline.com.br/lote/detalhe/49772", "002")</f>
      </c>
      <c r="B12" s="4" t="s">
        <f>=HYPERLINK("https://www.leilaoonline.com.br/lote/detalhe/49772", "NISSAN; FRONTIER S, 4X4, 2014/2015, FANTASIA; DIESEL; FUNCIONANDO, IPVA 2020 PAGO, FROTA 104-22-05-2020")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49.700,00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=HYPERLINK("https://www.leilaoonline.com.br/lote/detalhe/49768", "003")</f>
      </c>
      <c r="B13" s="4" t="s">
        <f>=HYPERLINK("https://www.leilaoonline.com.br/lote/detalhe/49768", "VW; GOL 1.0 GIV; 2011/2011; PRATA; ALCO./GASOL; FROTA 226-22-05-2020 - FUNCIONANDO")</f>
      </c>
      <c r="C13" s="4" t="inlineStr">
        <is>
          <t>Não vendido</t>
        </is>
      </c>
      <c r="D13" s="4" t="inlineStr">
        <is>
          <t>60</t>
        </is>
      </c>
      <c r="E13" s="5" t="inlineStr">
        <is>
          <t>10.100,00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=HYPERLINK("https://www.leilaoonline.com.br/lote/detalhe/49769", "004")</f>
      </c>
      <c r="B14" s="4" t="s">
        <f>=HYPERLINK("https://www.leilaoonline.com.br/lote/detalhe/49769", "VW; GOL 1.0 GIV; 2011/2011; PRATA; ALCO./GASOL; FROTA 480-22-05-2020 - FUNCIONANDO")</f>
      </c>
      <c r="C14" s="4" t="inlineStr">
        <is>
          <t>Não vendido</t>
        </is>
      </c>
      <c r="D14" s="4" t="inlineStr">
        <is>
          <t>44</t>
        </is>
      </c>
      <c r="E14" s="5" t="inlineStr">
        <is>
          <t>8.950,00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=HYPERLINK("https://www.leilaoonline.com.br/lote/detalhe/49767", "005")</f>
      </c>
      <c r="B15" s="4" t="s">
        <f>=HYPERLINK("https://www.leilaoonline.com.br/lote/detalhe/49767", "VW; GOL 1.0 GIV; 2011/2012; PRATA; ALCO./GASOL; FROTA 420-22-05-2020 - FUNCIONANDO")</f>
      </c>
      <c r="C15" s="4" t="inlineStr">
        <is>
          <t>Não vendido</t>
        </is>
      </c>
      <c r="D15" s="4" t="inlineStr">
        <is>
          <t>48</t>
        </is>
      </c>
      <c r="E15" s="5" t="inlineStr">
        <is>
          <t>10.900,00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=HYPERLINK("https://www.leilaoonline.com.br/lote/detalhe/49770", "007")</f>
      </c>
      <c r="B16" s="4" t="s">
        <f>=HYPERLINK("https://www.leilaoonline.com.br/lote/detalhe/49770", "FORD; RANGER XLT 12P; 2009/2009; PRETA; DIESEL - FUNCIONANDO")</f>
      </c>
      <c r="C16" s="4" t="inlineStr">
        <is>
          <t>Não vendido</t>
        </is>
      </c>
      <c r="D16" s="4" t="inlineStr">
        <is>
          <t>44</t>
        </is>
      </c>
      <c r="E16" s="5" t="inlineStr">
        <is>
          <t>32.000,00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=HYPERLINK("https://www.leilaoonline.com.br/lote/detalhe/49773", "008")</f>
      </c>
      <c r="B17" s="4" t="s">
        <f>=HYPERLINK("https://www.leilaoonline.com.br/lote/detalhe/49773", "FIAT DOBLO ESSENCE 1.8, 7 LUGARES, 2017/2017; PRATA; ALCO./GASOL. - FUNCIONANDO - FROTA 179 - IPVA 2020 PAGO, ")</f>
      </c>
      <c r="C17" s="4" t="inlineStr">
        <is>
          <t>Não vendido</t>
        </is>
      </c>
      <c r="D17" s="4" t="inlineStr">
        <is>
          <t>31</t>
        </is>
      </c>
      <c r="E17" s="5" t="inlineStr">
        <is>
          <t>25.500,00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=HYPERLINK("https://www.leilaoonline.com.br/lote/detalhe/49955", "009")</f>
      </c>
      <c r="B18" s="4" t="s">
        <f>=HYPERLINK("https://www.leilaoonline.com.br/lote/detalhe/49955", "TROLLER T-4 4X4 3.2 20V TDI; 2015/2016; VERDE; DIESEL")</f>
      </c>
      <c r="C18" s="4" t="inlineStr">
        <is>
          <t>Não vendido</t>
        </is>
      </c>
      <c r="D18" s="4" t="inlineStr">
        <is>
          <t>32</t>
        </is>
      </c>
      <c r="E18" s="5" t="inlineStr">
        <is>
          <t>40.750,00</t>
        </is>
      </c>
      <c r="F18" s="4" t="inlineStr">
        <is>
          <t>550.00</t>
        </is>
      </c>
    </row>
    <row collapsed="false" customFormat="false" customHeight="false" hidden="false" ht="12.1" outlineLevel="0" r="19">
      <c r="A19" s="5" t="s">
        <f>=HYPERLINK("https://www.leilaoonline.com.br/lote/detalhe/49445", "010")</f>
      </c>
      <c r="B19" s="4" t="s">
        <f>=HYPERLINK("https://www.leilaoonline.com.br/lote/detalhe/49445", "VW; GOL GL; 1992/1992; VERDE; ALCOOL - RODAS SUSPENSÃO E TURBO LEGALIZADO APROX. 400CV")</f>
      </c>
      <c r="C19" s="4" t="inlineStr">
        <is>
          <t>Não vendido</t>
        </is>
      </c>
      <c r="D19" s="4" t="inlineStr">
        <is>
          <t>50</t>
        </is>
      </c>
      <c r="E19" s="5" t="inlineStr">
        <is>
          <t>14.750,00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=HYPERLINK("https://www.leilaoonline.com.br/lote/detalhe/49960", "010")</f>
      </c>
      <c r="B20" s="4" t="s">
        <f>=HYPERLINK("https://www.leilaoonline.com.br/lote/detalhe/49960", "I; PEUGEOT 3008 GRIFFE TP; 2014/2015; GASOLINA; - FUNCIONANDO")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32.550,00</t>
        </is>
      </c>
      <c r="F20" s="4" t="inlineStr">
        <is>
          <t>1150.00</t>
        </is>
      </c>
    </row>
    <row collapsed="false" customFormat="false" customHeight="false" hidden="false" ht="12.1" outlineLevel="0" r="21">
      <c r="A21" s="5" t="s">
        <f>=HYPERLINK("https://www.leilaoonline.com.br/lote/detalhe/49961", "011")</f>
      </c>
      <c r="B21" s="4" t="s">
        <f>=HYPERLINK("https://www.leilaoonline.com.br/lote/detalhe/49961", "JEEP COMPASS TRAILHAWK D; 2017/2017; PRETA; DIESEL - FUNCIONANDO")</f>
      </c>
      <c r="C21" s="4" t="inlineStr">
        <is>
          <t>Não vendido</t>
        </is>
      </c>
      <c r="D21" s="4" t="inlineStr">
        <is>
          <t>36</t>
        </is>
      </c>
      <c r="E21" s="5" t="inlineStr">
        <is>
          <t>87.500,00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=HYPERLINK("https://www.leilaoonline.com.br/lote/detalhe/49962", "012")</f>
      </c>
      <c r="B22" s="4" t="s">
        <f>=HYPERLINK("https://www.leilaoonline.com.br/lote/detalhe/49962", "VOLKSWAGEN; JETTA VARIANT; 2010/2010; PRETA; GASOLINA - FUNCIONANDO")</f>
      </c>
      <c r="C22" s="4" t="inlineStr">
        <is>
          <t>Não vendido</t>
        </is>
      </c>
      <c r="D22" s="4" t="inlineStr">
        <is>
          <t>24</t>
        </is>
      </c>
      <c r="E22" s="5" t="inlineStr">
        <is>
          <t>21.500,00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=HYPERLINK("https://www.leilaoonline.com.br/lote/detalhe/50061", "013")</f>
      </c>
      <c r="B23" s="4" t="s">
        <f>=HYPERLINK("https://www.leilaoonline.com.br/lote/detalhe/50061", "VW; GOL 1.6, 2008/2009, BRANCA; ALC./GASOL - FROTA F038 - FUNCIONANDO")</f>
      </c>
      <c r="C23" s="4" t="inlineStr">
        <is>
          <t>Não vendido</t>
        </is>
      </c>
      <c r="D23" s="4" t="inlineStr">
        <is>
          <t>41</t>
        </is>
      </c>
      <c r="E23" s="5" t="inlineStr">
        <is>
          <t>11.850,00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=HYPERLINK("https://www.leilaoonline.com.br/lote/detalhe/50062", "014")</f>
      </c>
      <c r="B24" s="4" t="s">
        <f>=HYPERLINK("https://www.leilaoonline.com.br/lote/detalhe/50062", "TOYOTA; HILLUX CD4X4; 2008/2009; BRANCA; DIESEL - FUNCIONANDO")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35.750,00</t>
        </is>
      </c>
      <c r="F24" s="4" t="inlineStr">
        <is>
          <t>1150.00</t>
        </is>
      </c>
    </row>
    <row collapsed="false" customFormat="false" customHeight="false" hidden="false" ht="12.1" outlineLevel="0" r="25">
      <c r="A25" s="5" t="s">
        <f>=HYPERLINK("https://www.leilaoonline.com.br/lote/detalhe/49775", "100")</f>
      </c>
      <c r="B25" s="4" t="s">
        <f>=HYPERLINK("https://www.leilaoonline.com.br/lote/detalhe/49775", "VW; PASSAT LM; 1975/1975; BEGE; GASOLINA - FUNCIONANDO")</f>
      </c>
      <c r="C25" s="4" t="inlineStr">
        <is>
          <t>Não vendido</t>
        </is>
      </c>
      <c r="D25" s="4" t="inlineStr">
        <is>
          <t>22</t>
        </is>
      </c>
      <c r="E25" s="5" t="inlineStr">
        <is>
          <t>6.400,00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=HYPERLINK("https://www.leilaoonline.com.br/lote/detalhe/49964", "101")</f>
      </c>
      <c r="B26" s="4" t="s">
        <f>=HYPERLINK("https://www.leilaoonline.com.br/lote/detalhe/49964", "HONDA / FIT LXL; 2004/2004, CINZA; GASOLINA - FUNCIONANDO")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11.000,00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=HYPERLINK("https://www.leilaoonline.com.br/lote/detalhe/49774", "103")</f>
      </c>
      <c r="B27" s="4" t="s">
        <f>=HYPERLINK("https://www.leilaoonline.com.br/lote/detalhe/49774", "CHEVROLET; MONTANA LS; 2012/2012; CINZA; ALCO./GASOL. - FUNCIONANDO")</f>
      </c>
      <c r="C27" s="4" t="inlineStr">
        <is>
          <t>Não vendido</t>
        </is>
      </c>
      <c r="D27" s="4" t="inlineStr">
        <is>
          <t>31</t>
        </is>
      </c>
      <c r="E27" s="5" t="inlineStr">
        <is>
          <t>18.250,00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=HYPERLINK("https://www.leilaoonline.com.br/lote/detalhe/48492", "107")</f>
      </c>
      <c r="B28" s="4" t="s">
        <f>=HYPERLINK("https://www.leilaoonline.com.br/lote/detalhe/48492", "FIAT; ARGO DRIVE 1.3; 2018/2019; BRANCA; GASOL./ALCOOL - FUNCIONANDO")</f>
      </c>
      <c r="C28" s="4" t="inlineStr">
        <is>
          <t>Não vendido</t>
        </is>
      </c>
      <c r="D28" s="4" t="inlineStr">
        <is>
          <t>38</t>
        </is>
      </c>
      <c r="E28" s="5" t="inlineStr">
        <is>
          <t>32.000,00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=HYPERLINK("https://www.leilaoonline.com.br/lote/detalhe/49606", "108")</f>
      </c>
      <c r="B29" s="4" t="s">
        <f>=HYPERLINK("https://www.leilaoonline.com.br/lote/detalhe/49606", "CHEVROLET; PRISMA 1.4L LT; 2012/2012; PRATA; ALCO./GASOL. - FUNCIONANDO")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12.250,00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=HYPERLINK("https://www.leilaoonline.com.br/lote/detalhe/49573", "109")</f>
      </c>
      <c r="B30" s="4" t="s">
        <f>=HYPERLINK("https://www.leilaoonline.com.br/lote/detalhe/49573", "FIAT UNO SPORTING 1.4; 2012/2013; BRANCA; ALCO./GASOL - FUNCIONANDO")</f>
      </c>
      <c r="C30" s="4" t="inlineStr">
        <is>
          <t>Não vendido</t>
        </is>
      </c>
      <c r="D30" s="4" t="inlineStr">
        <is>
          <t>45</t>
        </is>
      </c>
      <c r="E30" s="5" t="inlineStr">
        <is>
          <t>14.250,00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=HYPERLINK("https://www.leilaoonline.com.br/lote/detalhe/48490", "112")</f>
      </c>
      <c r="B31" s="4" t="s">
        <f>=HYPERLINK("https://www.leilaoonline.com.br/lote/detalhe/48490", "HONDA HR-V EX; 2018/2018; VERMELHA; ALCO./GASOL. - FUNCIONANDO - APROX. 20.500KM")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50.250,00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=HYPERLINK("https://www.leilaoonline.com.br/lote/detalhe/48511", "116")</f>
      </c>
      <c r="B32" s="4" t="s">
        <f>=HYPERLINK("https://www.leilaoonline.com.br/lote/detalhe/48511", "TOYOTA ETIOS SEDAN; 2013/2014; PRATA; ALCO./GASOL. - FUNCIONANDO")</f>
      </c>
      <c r="C32" s="4" t="inlineStr">
        <is>
          <t>Não vendido</t>
        </is>
      </c>
      <c r="D32" s="4" t="inlineStr">
        <is>
          <t>44</t>
        </is>
      </c>
      <c r="E32" s="5" t="inlineStr">
        <is>
          <t>15.300,00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=HYPERLINK("https://www.leilaoonline.com.br/lote/detalhe/48510", "118")</f>
      </c>
      <c r="B33" s="4" t="s">
        <f>=HYPERLINK("https://www.leilaoonline.com.br/lote/detalhe/48510", "I; AUDI A3 1.8T; 2005/2005; AZUL; GASOLINA - FUNCIONANDO")</f>
      </c>
      <c r="C33" s="4" t="inlineStr">
        <is>
          <t>Não vendido</t>
        </is>
      </c>
      <c r="D33" s="4" t="inlineStr">
        <is>
          <t>13</t>
        </is>
      </c>
      <c r="E33" s="5" t="inlineStr">
        <is>
          <t>10.850,00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=HYPERLINK("https://www.leilaoonline.com.br/lote/detalhe/48505", "119")</f>
      </c>
      <c r="B34" s="4" t="s">
        <f>=HYPERLINK("https://www.leilaoonline.com.br/lote/detalhe/48505", "MERCEDES BENZ C200; 2007/2008, PRATA, GASOLINA - FUNCIONANDO")</f>
      </c>
      <c r="C34" s="4" t="inlineStr">
        <is>
          <t>Vendido</t>
        </is>
      </c>
      <c r="D34" s="4" t="inlineStr">
        <is>
          <t>24</t>
        </is>
      </c>
      <c r="E34" s="5" t="inlineStr">
        <is>
          <t>30.050,00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=HYPERLINK("https://www.leilaoonline.com.br/lote/detalhe/48494", "120")</f>
      </c>
      <c r="B35" s="4" t="s">
        <f>=HYPERLINK("https://www.leilaoonline.com.br/lote/detalhe/48494", "HYUNDAI; SONATA GLS.; 2011/2012; PRETA; GASOLINA - FUNCIONANDO")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32.250,00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=HYPERLINK("https://www.leilaoonline.com.br/lote/detalhe/48513", "121")</f>
      </c>
      <c r="B36" s="4" t="s">
        <f>=HYPERLINK("https://www.leilaoonline.com.br/lote/detalhe/48513", "I; VOLVO XC60 2.0 T5 COMF; 2015/2015; CINZA; GASOLINA - FUNCIONANDO")</f>
      </c>
      <c r="C36" s="4" t="inlineStr">
        <is>
          <t>Não vendido</t>
        </is>
      </c>
      <c r="D36" s="4" t="inlineStr">
        <is>
          <t>48</t>
        </is>
      </c>
      <c r="E36" s="5" t="inlineStr">
        <is>
          <t>44.000,00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=HYPERLINK("https://www.leilaoonline.com.br/lote/detalhe/49575", "122")</f>
      </c>
      <c r="B37" s="4" t="s">
        <f>=HYPERLINK("https://www.leilaoonline.com.br/lote/detalhe/49575", "I; AUDI A3 SPORTBACK 2.0T FSI; 2010/2011; PRATA; GASOLINA - FUNCIONANDO")</f>
      </c>
      <c r="C37" s="4" t="inlineStr">
        <is>
          <t>Não vendido</t>
        </is>
      </c>
      <c r="D37" s="4" t="inlineStr">
        <is>
          <t>26</t>
        </is>
      </c>
      <c r="E37" s="5" t="inlineStr">
        <is>
          <t>33.600,00</t>
        </is>
      </c>
      <c r="F37" s="4" t="inlineStr">
        <is>
          <t>550.00</t>
        </is>
      </c>
    </row>
    <row collapsed="false" customFormat="false" customHeight="false" hidden="false" ht="12.1" outlineLevel="0" r="38">
      <c r="A38" s="5" t="s">
        <f>=HYPERLINK("https://www.leilaoonline.com.br/lote/detalhe/48516", "123")</f>
      </c>
      <c r="B38" s="4" t="s">
        <f>=HYPERLINK("https://www.leilaoonline.com.br/lote/detalhe/48516", "VW; GOL; 1981; PRETA; GASOLINA; FUNCIONANDO")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2.200,00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=HYPERLINK("https://www.leilaoonline.com.br/lote/detalhe/48498", "124")</f>
      </c>
      <c r="B39" s="4" t="s">
        <f>=HYPERLINK("https://www.leilaoonline.com.br/lote/detalhe/48498", "VW; CROSSFOX; 2006/2007; PRATA; ALCO./GASOL. - FUNCIONANDO")</f>
      </c>
      <c r="C39" s="4" t="inlineStr">
        <is>
          <t>Não vendido</t>
        </is>
      </c>
      <c r="D39" s="4" t="inlineStr">
        <is>
          <t>7</t>
        </is>
      </c>
      <c r="E39" s="5" t="inlineStr">
        <is>
          <t>13.250,00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=HYPERLINK("https://www.leilaoonline.com.br/lote/detalhe/48506", "125")</f>
      </c>
      <c r="B40" s="4" t="s">
        <f>=HYPERLINK("https://www.leilaoonline.com.br/lote/detalhe/48506", "MITSUBISHI; LANCER 2.0 "CVT", 2011/2012; GASOLINA; PRETA - FUNCIONANDO - IPVA 2020 PAGO")</f>
      </c>
      <c r="C40" s="4" t="inlineStr">
        <is>
          <t>Não vendido</t>
        </is>
      </c>
      <c r="D40" s="4" t="inlineStr">
        <is>
          <t>62</t>
        </is>
      </c>
      <c r="E40" s="5" t="inlineStr">
        <is>
          <t>22.500,00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=HYPERLINK("https://www.leilaoonline.com.br/lote/detalhe/48509", "127")</f>
      </c>
      <c r="B41" s="4" t="s">
        <f>=HYPERLINK("https://www.leilaoonline.com.br/lote/detalhe/48509", "FORD; NEW FIESTA HATCH 1.6; 2013/2014; BRANCA; ALCO./GASOL. - FUNCIONANDO")</f>
      </c>
      <c r="C41" s="4" t="inlineStr">
        <is>
          <t>Não vendido</t>
        </is>
      </c>
      <c r="D41" s="4" t="inlineStr">
        <is>
          <t>36</t>
        </is>
      </c>
      <c r="E41" s="5" t="inlineStr">
        <is>
          <t>21.750,00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=HYPERLINK("https://www.leilaoonline.com.br/lote/detalhe/48512", "128")</f>
      </c>
      <c r="B42" s="4" t="s">
        <f>=HYPERLINK("https://www.leilaoonline.com.br/lote/detalhe/48512", "RENAULT CLIO AUT 10 16VH; 2006/2007; VERMELHA; ALCO/GASOL.")</f>
      </c>
      <c r="C42" s="4" t="inlineStr">
        <is>
          <t>Não vendido</t>
        </is>
      </c>
      <c r="D42" s="4" t="inlineStr">
        <is>
          <t>30</t>
        </is>
      </c>
      <c r="E42" s="5" t="inlineStr">
        <is>
          <t>7.900,00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=HYPERLINK("https://www.leilaoonline.com.br/lote/detalhe/50060", "129")</f>
      </c>
      <c r="B43" s="4" t="s">
        <f>=HYPERLINK("https://www.leilaoonline.com.br/lote/detalhe/50060", "FORD; TRST, MODIFICAR TP, 2010/2011, BRANCA; DIESEL; FROTA 851")</f>
      </c>
      <c r="C43" s="4" t="inlineStr">
        <is>
          <t>Não vendido</t>
        </is>
      </c>
      <c r="D43" s="4" t="inlineStr">
        <is>
          <t>29</t>
        </is>
      </c>
      <c r="E43" s="5" t="inlineStr">
        <is>
          <t>8.200,00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=HYPERLINK("https://www.leilaoonline.com.br/lote/detalhe/49963", "130")</f>
      </c>
      <c r="B44" s="4" t="s">
        <f>=HYPERLINK("https://www.leilaoonline.com.br/lote/detalhe/49963", "GM/ VECTRA SEDAN ELEGANCE; 2006/2006; BRANCA; ALCO./GASOL./GNV - FUNCIONANDO")</f>
      </c>
      <c r="C44" s="4" t="inlineStr">
        <is>
          <t>Não vendido</t>
        </is>
      </c>
      <c r="D44" s="4" t="inlineStr">
        <is>
          <t>21</t>
        </is>
      </c>
      <c r="E44" s="5" t="inlineStr">
        <is>
          <t>12.500,00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=HYPERLINK("https://www.leilaoonline.com.br/lote/detalhe/48496", "131")</f>
      </c>
      <c r="B45" s="4" t="s">
        <f>=HYPERLINK("https://www.leilaoonline.com.br/lote/detalhe/48496", "GM; CORSA SEDAN PREMIUM; 2011/2011; PRATA; ALCO./GASOL.")</f>
      </c>
      <c r="C45" s="4" t="inlineStr">
        <is>
          <t>Não vendido</t>
        </is>
      </c>
      <c r="D45" s="4" t="inlineStr">
        <is>
          <t>15</t>
        </is>
      </c>
      <c r="E45" s="5" t="inlineStr">
        <is>
          <t>8.500,00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=HYPERLINK("https://www.leilaoonline.com.br/lote/detalhe/48489", "133")</f>
      </c>
      <c r="B46" s="4" t="s">
        <f>=HYPERLINK("https://www.leilaoonline.com.br/lote/detalhe/48489", "CHEVROLET; ASTRA SEDAN "MILLENIUM"; 2001/2001; PRATA; GASOLINA - FUNCIONANDO")</f>
      </c>
      <c r="C46" s="4" t="inlineStr">
        <is>
          <t>Não vendido</t>
        </is>
      </c>
      <c r="D46" s="4" t="inlineStr">
        <is>
          <t>15</t>
        </is>
      </c>
      <c r="E46" s="5" t="inlineStr">
        <is>
          <t>7.750,00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=HYPERLINK("https://www.leilaoonline.com.br/lote/detalhe/48495", "145")</f>
      </c>
      <c r="B47" s="4" t="s">
        <f>=HYPERLINK("https://www.leilaoonline.com.br/lote/detalhe/48495", "HONDA CITY EX FLEX; 2011/2012; CINZA; ALCO./GASOL - FUNCIONANDO")</f>
      </c>
      <c r="C47" s="4" t="inlineStr">
        <is>
          <t>Não vendido</t>
        </is>
      </c>
      <c r="D47" s="4" t="inlineStr">
        <is>
          <t>25</t>
        </is>
      </c>
      <c r="E47" s="5" t="inlineStr">
        <is>
          <t>22.000,00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=HYPERLINK("https://www.leilaoonline.com.br/lote/detalhe/48488", "156")</f>
      </c>
      <c r="B48" s="4" t="s">
        <f>=HYPERLINK("https://www.leilaoonline.com.br/lote/detalhe/48488", "I; MERCEDES BENZ ML 320 AB54; 2000/2000; GASOLINA; PRATA, FUNCIONANDO - IPVA 2020 PAGO - BLINDADO")</f>
      </c>
      <c r="C48" s="4" t="inlineStr">
        <is>
          <t>Não vendido</t>
        </is>
      </c>
      <c r="D48" s="4" t="inlineStr">
        <is>
          <t>9</t>
        </is>
      </c>
      <c r="E48" s="5" t="inlineStr">
        <is>
          <t>7.650,00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=HYPERLINK("https://www.leilaoonline.com.br/lote/detalhe/48487", "158")</f>
      </c>
      <c r="B49" s="4" t="s">
        <f>=HYPERLINK("https://www.leilaoonline.com.br/lote/detalhe/48487", "HONDA; FIT LX CVT; 2016/2016; CINZA; ALCO/ GASOL. - FUNCIONANDO")</f>
      </c>
      <c r="C49" s="4" t="inlineStr">
        <is>
          <t>Não vendido</t>
        </is>
      </c>
      <c r="D49" s="4" t="inlineStr">
        <is>
          <t>27</t>
        </is>
      </c>
      <c r="E49" s="5" t="inlineStr">
        <is>
          <t>22.500,00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=HYPERLINK("https://www.leilaoonline.com.br/lote/detalhe/48486", "168")</f>
      </c>
      <c r="B50" s="4" t="s">
        <f>=HYPERLINK("https://www.leilaoonline.com.br/lote/detalhe/48486", "VW; SAVEIRO CL 1.8; 1995/1995; BEGE; GASOLINA; FUNCIONANDO")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5.650,00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=HYPERLINK("https://www.leilaoonline.com.br/lote/detalhe/48493", "172")</f>
      </c>
      <c r="B51" s="4" t="s">
        <f>=HYPERLINK("https://www.leilaoonline.com.br/lote/detalhe/48493", "HONDA; FIT EX; 2007/2008; PRETA; ALCO./GASOL. - FUNCIONANDO")</f>
      </c>
      <c r="C51" s="4" t="inlineStr">
        <is>
          <t>Não vendido</t>
        </is>
      </c>
      <c r="D51" s="4" t="inlineStr">
        <is>
          <t>20</t>
        </is>
      </c>
      <c r="E51" s="5" t="inlineStr">
        <is>
          <t>14.000,00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=HYPERLINK("https://www.leilaoonline.com.br/lote/detalhe/48491", "175")</f>
      </c>
      <c r="B52" s="4" t="s">
        <f>=HYPERLINK("https://www.leilaoonline.com.br/lote/detalhe/48491", "PEUGEOT; 207 PASSION XR S; 2010/2011; PRATA; ALCO./GASOL. - FUNCIONANDO")</f>
      </c>
      <c r="C52" s="4" t="inlineStr">
        <is>
          <t>Não vendido</t>
        </is>
      </c>
      <c r="D52" s="4" t="inlineStr">
        <is>
          <t>9</t>
        </is>
      </c>
      <c r="E52" s="5" t="inlineStr">
        <is>
          <t>9.750,00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=HYPERLINK("https://www.leilaoonline.com.br/lote/detalhe/48514", "187")</f>
      </c>
      <c r="B53" s="4" t="s">
        <f>=HYPERLINK("https://www.leilaoonline.com.br/lote/detalhe/48514", "VW; KOMBI FURGÃO; 2013/2014; BRANCA; ALCO./GASOLINA - FUNCIONANDO")</f>
      </c>
      <c r="C53" s="4" t="inlineStr">
        <is>
          <t>Não vendido</t>
        </is>
      </c>
      <c r="D53" s="4" t="inlineStr">
        <is>
          <t>9</t>
        </is>
      </c>
      <c r="E53" s="5" t="inlineStr">
        <is>
          <t>20.250,00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=HYPERLINK("https://www.leilaoonline.com.br/lote/detalhe/48501", "190")</f>
      </c>
      <c r="B54" s="4" t="s">
        <f>=HYPERLINK("https://www.leilaoonline.com.br/lote/detalhe/48501", "MITSUBISHI; LANCER 2.0, 2012/2012; PRATA; GASOLINA - FUNCIONANDO")</f>
      </c>
      <c r="C54" s="4" t="inlineStr">
        <is>
          <t>Não vendido</t>
        </is>
      </c>
      <c r="D54" s="4" t="inlineStr">
        <is>
          <t>28</t>
        </is>
      </c>
      <c r="E54" s="5" t="inlineStr">
        <is>
          <t>20.000,00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=HYPERLINK("https://www.leilaoonline.com.br/lote/detalhe/48500", "192")</f>
      </c>
      <c r="B55" s="4" t="s">
        <f>=HYPERLINK("https://www.leilaoonline.com.br/lote/detalhe/48500", "PEUGEOT; 207 PASSION XS A; 2009, FLEX, CINZA - FUNCIONANDO - IPVA 2020 PAGO")</f>
      </c>
      <c r="C55" s="4" t="inlineStr">
        <is>
          <t>Não vendido</t>
        </is>
      </c>
      <c r="D55" s="4" t="inlineStr">
        <is>
          <t>18</t>
        </is>
      </c>
      <c r="E55" s="5" t="inlineStr">
        <is>
          <t>8.750,00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=HYPERLINK("https://www.leilaoonline.com.br/lote/detalhe/48502", "201")</f>
      </c>
      <c r="B56" s="4" t="s">
        <f>=HYPERLINK("https://www.leilaoonline.com.br/lote/detalhe/48502", "GM; MERIVA JOY; 2005/2005; BRANCA; ALCO./GASOL.; FUNCIONANDO")</f>
      </c>
      <c r="C56" s="4" t="inlineStr">
        <is>
          <t>Não vendido</t>
        </is>
      </c>
      <c r="D56" s="4" t="inlineStr">
        <is>
          <t>15</t>
        </is>
      </c>
      <c r="E56" s="5" t="inlineStr">
        <is>
          <t>7.250,00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=HYPERLINK("https://www.leilaoonline.com.br/lote/detalhe/50059", "203")</f>
      </c>
      <c r="B57" s="4" t="s">
        <f>=HYPERLINK("https://www.leilaoonline.com.br/lote/detalhe/50059", "HONDA; FIT LXL; 2003/2004; PRATA; GASOLINA - FUNCIONANDO - IPVA PAGO")</f>
      </c>
      <c r="C57" s="4" t="inlineStr">
        <is>
          <t>Não vendido</t>
        </is>
      </c>
      <c r="D57" s="4" t="inlineStr">
        <is>
          <t>7</t>
        </is>
      </c>
      <c r="E57" s="5" t="inlineStr">
        <is>
          <t>11.250,00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=HYPERLINK("https://www.leilaoonline.com.br/lote/detalhe/49025", "212")</f>
      </c>
      <c r="B58" s="4" t="s">
        <f>=HYPERLINK("https://www.leilaoonline.com.br/lote/detalhe/49025", "RENAULT SANDERO PRI 16; 2011/2012; PRETA; ALCO/GASOL. - FUNCIONANDO")</f>
      </c>
      <c r="C58" s="4" t="inlineStr">
        <is>
          <t>Não vendido</t>
        </is>
      </c>
      <c r="D58" s="4" t="inlineStr">
        <is>
          <t>18</t>
        </is>
      </c>
      <c r="E58" s="5" t="inlineStr">
        <is>
          <t>14.750,00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=HYPERLINK("https://www.leilaoonline.com.br/lote/detalhe/49956", "217")</f>
      </c>
      <c r="B59" s="4" t="s">
        <f>=HYPERLINK("https://www.leilaoonline.com.br/lote/detalhe/49956", "FIAT PALIO WEEKEND ATTRATIVE ANO 2016 MOD 2017, COR PRATA, FLEX, FROTA 217 - FUNCIONANDO")</f>
      </c>
      <c r="C59" s="4" t="inlineStr">
        <is>
          <t>Vendido</t>
        </is>
      </c>
      <c r="D59" s="4" t="inlineStr">
        <is>
          <t>26</t>
        </is>
      </c>
      <c r="E59" s="5" t="inlineStr">
        <is>
          <t>19.000,00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=HYPERLINK("https://www.leilaoonline.com.br/lote/detalhe/48503", "249")</f>
      </c>
      <c r="B60" s="4" t="s">
        <f>=HYPERLINK("https://www.leilaoonline.com.br/lote/detalhe/48503", "HONDA CIVIC LXL; 2004/2005; CINZA; GASOLINA - FUNCIONANDO")</f>
      </c>
      <c r="C60" s="4" t="inlineStr">
        <is>
          <t>Não vendido</t>
        </is>
      </c>
      <c r="D60" s="4" t="inlineStr">
        <is>
          <t>35</t>
        </is>
      </c>
      <c r="E60" s="5" t="inlineStr">
        <is>
          <t>13.600,00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=HYPERLINK("https://www.leilaoonline.com.br/lote/detalhe/48504", "319")</f>
      </c>
      <c r="B61" s="4" t="s">
        <f>=HYPERLINK("https://www.leilaoonline.com.br/lote/detalhe/48504", "VW; GOL CL; 1989/1989; CINZA; ALCOOL - TURBO")</f>
      </c>
      <c r="C61" s="4" t="inlineStr">
        <is>
          <t>Não vendido</t>
        </is>
      </c>
      <c r="D61" s="4" t="inlineStr">
        <is>
          <t>23</t>
        </is>
      </c>
      <c r="E61" s="5" t="inlineStr">
        <is>
          <t>9.000,00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=HYPERLINK("https://www.leilaoonline.com.br/lote/detalhe/49574", "320")</f>
      </c>
      <c r="B62" s="4" t="s">
        <f>=HYPERLINK("https://www.leilaoonline.com.br/lote/detalhe/49574", "JOGO DE RODAS DE LIGA ARO 18 ")</f>
      </c>
      <c r="C62" s="4" t="inlineStr">
        <is>
          <t>Não vendido</t>
        </is>
      </c>
      <c r="D62" s="4" t="inlineStr">
        <is>
          <t>4</t>
        </is>
      </c>
      <c r="E62" s="5" t="inlineStr">
        <is>
          <t>549,00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=HYPERLINK("https://www.leilaoonline.com.br/lote/detalhe/49957", "328")</f>
      </c>
      <c r="B63" s="4" t="s">
        <f>=HYPERLINK("https://www.leilaoonline.com.br/lote/detalhe/49957", "GM; VECTRA SEDAN ELITE; 2008/2009; PRETA; ALCO./GASOL. - FUNCIONANDO")</f>
      </c>
      <c r="C63" s="4" t="inlineStr">
        <is>
          <t>Não vendido</t>
        </is>
      </c>
      <c r="D63" s="4" t="inlineStr">
        <is>
          <t>28</t>
        </is>
      </c>
      <c r="E63" s="5" t="inlineStr">
        <is>
          <t>20.000,00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=HYPERLINK("https://www.leilaoonline.com.br/lote/detalhe/49958", "368")</f>
      </c>
      <c r="B64" s="4" t="s">
        <f>=HYPERLINK("https://www.leilaoonline.com.br/lote/detalhe/49958", "FIAT PALIO WEEKEND ATTRATIVE ANO 2016 MOD 2017, COR PRATA, FLEX, FROTA 368 - FUNCIONANDO")</f>
      </c>
      <c r="C64" s="4" t="inlineStr">
        <is>
          <t>Não vendido</t>
        </is>
      </c>
      <c r="D64" s="4" t="inlineStr">
        <is>
          <t>21</t>
        </is>
      </c>
      <c r="E64" s="5" t="inlineStr">
        <is>
          <t>18.750,00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=HYPERLINK("https://www.leilaoonline.com.br/lote/detalhe/49576", "398")</f>
      </c>
      <c r="B65" s="4" t="s">
        <f>=HYPERLINK("https://www.leilaoonline.com.br/lote/detalhe/49576", "JOGO COM 04 RODAS DE LIGA LEVE ARO 16 COM PNEUS E UM PNEU 195 X 55 X 16")</f>
      </c>
      <c r="C65" s="4" t="inlineStr">
        <is>
          <t>Não vendido</t>
        </is>
      </c>
      <c r="D65" s="4" t="inlineStr">
        <is>
          <t>8</t>
        </is>
      </c>
      <c r="E65" s="5" t="inlineStr">
        <is>
          <t>450,00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=HYPERLINK("https://www.leilaoonline.com.br/lote/detalhe/49776", "400")</f>
      </c>
      <c r="B66" s="4" t="s">
        <f>=HYPERLINK("https://www.leilaoonline.com.br/lote/detalhe/49776", "JOGO COM 04 RODAS DE LIGA LEVE ARO 18 COM 2 PNEUS")</f>
      </c>
      <c r="C66" s="4" t="inlineStr">
        <is>
          <t>Não vendido</t>
        </is>
      </c>
      <c r="D66" s="4" t="inlineStr">
        <is>
          <t>6</t>
        </is>
      </c>
      <c r="E66" s="5" t="inlineStr">
        <is>
          <t>650,00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=HYPERLINK("https://www.leilaoonline.com.br/lote/detalhe/49578", "402")</f>
      </c>
      <c r="B67" s="4" t="s">
        <f>=HYPERLINK("https://www.leilaoonline.com.br/lote/detalhe/49578", "JG DE RODAS COM PNEUS 235 X 75 X 15")</f>
      </c>
      <c r="C67" s="4" t="inlineStr">
        <is>
          <t>Não vendido</t>
        </is>
      </c>
      <c r="D67" s="4" t="inlineStr">
        <is>
          <t>11</t>
        </is>
      </c>
      <c r="E67" s="5" t="inlineStr">
        <is>
          <t>600,00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=HYPERLINK("https://www.leilaoonline.com.br/lote/detalhe/50058", "403")</f>
      </c>
      <c r="B68" s="4" t="s">
        <f>=HYPERLINK("https://www.leilaoonline.com.br/lote/detalhe/50058", "BUGGY SWELL Motor Honda 5.5 C/ RÉ, FUNCIONANDO")</f>
      </c>
      <c r="C68" s="4" t="inlineStr">
        <is>
          <t>Não vendido</t>
        </is>
      </c>
      <c r="D68" s="4" t="inlineStr">
        <is>
          <t>13</t>
        </is>
      </c>
      <c r="E68" s="5" t="inlineStr">
        <is>
          <t>3.250,00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=HYPERLINK("https://www.leilaoonline.com.br/lote/detalhe/49577", "405")</f>
      </c>
      <c r="B69" s="4" t="s">
        <f>=HYPERLINK("https://www.leilaoonline.com.br/lote/detalhe/49577", "JOGO DE RODAS DE LIGA COM PNEUS 195 X 55 X 16")</f>
      </c>
      <c r="C69" s="4" t="inlineStr">
        <is>
          <t>Não vendido</t>
        </is>
      </c>
      <c r="D69" s="4" t="inlineStr">
        <is>
          <t>9</t>
        </is>
      </c>
      <c r="E69" s="5" t="inlineStr">
        <is>
          <t>600,00</t>
        </is>
      </c>
      <c r="F6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2026-08-05T23:28:44.00Z</dcterms:created>
  <dc:creator>Tellks Tecnologia</dc:creator>
  <cp:revision>0</cp:revision>
</cp:coreProperties>
</file>