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Pás Carregadeiras • Tratores • Empilhadeiras • Geradores •  Implementos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03/07/2020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=HYPERLINK("https://www.leilaoonline.com.br/lote/detalhe/52859", "001")</f>
      </c>
      <c r="B11" s="4" t="s">
        <f>=HYPERLINK("https://www.leilaoonline.com.br/lote/detalhe/52859", "EMPILHDEIRA KOMATSU 2,5 - FUNCIONANDO")</f>
      </c>
      <c r="C11" s="4" t="inlineStr">
        <is>
          <t>Vendido</t>
        </is>
      </c>
      <c r="D11" s="4" t="inlineStr">
        <is>
          <t>27</t>
        </is>
      </c>
      <c r="E11" s="5" t="inlineStr">
        <is>
          <t>32.050,00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=HYPERLINK("https://www.leilaoonline.com.br/lote/detalhe/52858", "002")</f>
      </c>
      <c r="B12" s="4" t="s">
        <f>=HYPERLINK("https://www.leilaoonline.com.br/lote/detalhe/52858", "EMPILHADEIRA CLARK 2.5 DIESEL - FUNCIONANDO")</f>
      </c>
      <c r="C12" s="4" t="inlineStr">
        <is>
          <t>Vendido</t>
        </is>
      </c>
      <c r="D12" s="4" t="inlineStr">
        <is>
          <t>18</t>
        </is>
      </c>
      <c r="E12" s="5" t="inlineStr">
        <is>
          <t>24.500,00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=HYPERLINK("https://www.leilaoonline.com.br/lote/detalhe/52754", "003")</f>
      </c>
      <c r="B13" s="4" t="s">
        <f>=HYPERLINK("https://www.leilaoonline.com.br/lote/detalhe/52754", "TRATOR VALMET. 65 I.D, ANO 1973, FREIO À DISCO. FUNCIONANDO. CÂMBIO REVISADO.")</f>
      </c>
      <c r="C13" s="4" t="inlineStr">
        <is>
          <t>Vendido</t>
        </is>
      </c>
      <c r="D13" s="4" t="inlineStr">
        <is>
          <t>69</t>
        </is>
      </c>
      <c r="E13" s="5" t="inlineStr">
        <is>
          <t>21.000,00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=HYPERLINK("https://www.leilaoonline.com.br/lote/detalhe/53544", "004")</f>
      </c>
      <c r="B14" s="4" t="s">
        <f>=HYPERLINK("https://www.leilaoonline.com.br/lote/detalhe/53544", "PÁ CARREGADEIRA CASE W20 ANO 1986 FUNCIONANDO")</f>
      </c>
      <c r="C14" s="4" t="inlineStr">
        <is>
          <t>Não vendido</t>
        </is>
      </c>
      <c r="D14" s="4" t="inlineStr">
        <is>
          <t>49</t>
        </is>
      </c>
      <c r="E14" s="5" t="inlineStr">
        <is>
          <t>52.000,00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=HYPERLINK("https://www.leilaoonline.com.br/lote/detalhe/52755", "005")</f>
      </c>
      <c r="B15" s="4" t="s">
        <f>=HYPERLINK("https://www.leilaoonline.com.br/lote/detalhe/52755", "ESCAVADEIRA DE PNEUS POCLAIN - FUNCIONANDO")</f>
      </c>
      <c r="C15" s="4" t="inlineStr">
        <is>
          <t>Não vendido</t>
        </is>
      </c>
      <c r="D15" s="4" t="inlineStr">
        <is>
          <t>50</t>
        </is>
      </c>
      <c r="E15" s="5" t="inlineStr">
        <is>
          <t>34.500,00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=HYPERLINK("https://www.leilaoonline.com.br/lote/detalhe/52733", "006")</f>
      </c>
      <c r="B16" s="4" t="s">
        <f>=HYPERLINK("https://www.leilaoonline.com.br/lote/detalhe/52733", "PÁ CARREGADEIRA ESTEIRA CATERPILAR 933 - G")</f>
      </c>
      <c r="C16" s="4" t="inlineStr">
        <is>
          <t>Vendido</t>
        </is>
      </c>
      <c r="D16" s="4" t="inlineStr">
        <is>
          <t>27</t>
        </is>
      </c>
      <c r="E16" s="5" t="inlineStr">
        <is>
          <t>14.750,00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=HYPERLINK("https://www.leilaoonline.com.br/lote/detalhe/52723", "007")</f>
      </c>
      <c r="B17" s="4" t="s">
        <f>=HYPERLINK("https://www.leilaoonline.com.br/lote/detalhe/52723", "PA CARREGADEIRA MOD CLG 816 C ANO 2012 MARCA LIUGONG, FUNCIONADO CHASSIS 3609")</f>
      </c>
      <c r="C17" s="4" t="inlineStr">
        <is>
          <t>Não vendido</t>
        </is>
      </c>
      <c r="D17" s="4" t="inlineStr">
        <is>
          <t>22</t>
        </is>
      </c>
      <c r="E17" s="5" t="inlineStr">
        <is>
          <t>51.000,00</t>
        </is>
      </c>
      <c r="F17" s="4" t="inlineStr">
        <is>
          <t>550.00</t>
        </is>
      </c>
    </row>
    <row collapsed="false" customFormat="false" customHeight="false" hidden="false" ht="12.1" outlineLevel="0" r="18">
      <c r="A18" s="5" t="s">
        <f>=HYPERLINK("https://www.leilaoonline.com.br/lote/detalhe/52724", "008")</f>
      </c>
      <c r="B18" s="4" t="s">
        <f>=HYPERLINK("https://www.leilaoonline.com.br/lote/detalhe/52724", "PÁ CARREGADEIRA CASE W7 - FUNCIONANDO")</f>
      </c>
      <c r="C18" s="4" t="inlineStr">
        <is>
          <t>Vendido</t>
        </is>
      </c>
      <c r="D18" s="4" t="inlineStr">
        <is>
          <t>62</t>
        </is>
      </c>
      <c r="E18" s="5" t="inlineStr">
        <is>
          <t>29.050,00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=HYPERLINK("https://www.leilaoonline.com.br/lote/detalhe/54543", "009")</f>
      </c>
      <c r="B19" s="4" t="s">
        <f>=HYPERLINK("https://www.leilaoonline.com.br/lote/detalhe/54543", "PÁ CARREGADEIRA FIATALLIS MOD. FR 180.2 2002 - FUNCIONANDO")</f>
      </c>
      <c r="C19" s="4" t="inlineStr">
        <is>
          <t>Não vendido</t>
        </is>
      </c>
      <c r="D19" s="4" t="inlineStr">
        <is>
          <t>38</t>
        </is>
      </c>
      <c r="E19" s="5" t="inlineStr">
        <is>
          <t>63.500,00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=HYPERLINK("https://www.leilaoonline.com.br/lote/detalhe/52749", "010")</f>
      </c>
      <c r="B20" s="4" t="s">
        <f>=HYPERLINK("https://www.leilaoonline.com.br/lote/detalhe/52749", "TRATOR, MASSEY FERGUSSON, 50X, VERMELHO, ANO 1970 - FUNCIONANDO")</f>
      </c>
      <c r="C20" s="4" t="inlineStr">
        <is>
          <t>Vendido</t>
        </is>
      </c>
      <c r="D20" s="4" t="inlineStr">
        <is>
          <t>34</t>
        </is>
      </c>
      <c r="E20" s="5" t="inlineStr">
        <is>
          <t>11.000,00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=HYPERLINK("https://www.leilaoonline.com.br/lote/detalhe/52750", "011")</f>
      </c>
      <c r="B21" s="4" t="s">
        <f>=HYPERLINK("https://www.leilaoonline.com.br/lote/detalhe/52750", "TRATOR VALMET 86 I.D ANO 1978 - FUNCIONANDO")</f>
      </c>
      <c r="C21" s="4" t="inlineStr">
        <is>
          <t>Não vendido</t>
        </is>
      </c>
      <c r="D21" s="4" t="inlineStr">
        <is>
          <t>44</t>
        </is>
      </c>
      <c r="E21" s="5" t="inlineStr">
        <is>
          <t>13.750,00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=HYPERLINK("https://www.leilaoonline.com.br/lote/detalhe/54544", "012")</f>
      </c>
      <c r="B22" s="4" t="s">
        <f>=HYPERLINK("https://www.leilaoonline.com.br/lote/detalhe/54544", " TRATOR JOHN DEERE 5078 E ANO 2011 - FUNCIONANDO")</f>
      </c>
      <c r="C22" s="4" t="inlineStr">
        <is>
          <t>Não vendido</t>
        </is>
      </c>
      <c r="D22" s="4" t="inlineStr">
        <is>
          <t>36</t>
        </is>
      </c>
      <c r="E22" s="5" t="inlineStr">
        <is>
          <t>53.750,00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=HYPERLINK("https://www.leilaoonline.com.br/lote/detalhe/53542", "013")</f>
      </c>
      <c r="B23" s="4" t="s">
        <f>=HYPERLINK("https://www.leilaoonline.com.br/lote/detalhe/53542", "TRATOR FORDSON MAJOR ANO 1964 - FUNCIONANDO")</f>
      </c>
      <c r="C23" s="4" t="inlineStr">
        <is>
          <t>Não vendido</t>
        </is>
      </c>
      <c r="D23" s="4" t="inlineStr">
        <is>
          <t>42</t>
        </is>
      </c>
      <c r="E23" s="5" t="inlineStr">
        <is>
          <t>11.750,00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=HYPERLINK("https://www.leilaoonline.com.br/lote/detalhe/52752", "014")</f>
      </c>
      <c r="B24" s="4" t="s">
        <f>=HYPERLINK("https://www.leilaoonline.com.br/lote/detalhe/52752", "TRATOR VALMET AMARELO 1960 - FUNCIONANDO")</f>
      </c>
      <c r="C24" s="4" t="inlineStr">
        <is>
          <t>Vendido</t>
        </is>
      </c>
      <c r="D24" s="4" t="inlineStr">
        <is>
          <t>25</t>
        </is>
      </c>
      <c r="E24" s="5" t="inlineStr">
        <is>
          <t>7.000,00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=HYPERLINK("https://www.leilaoonline.com.br/lote/detalhe/52742", "015")</f>
      </c>
      <c r="B25" s="4" t="s">
        <f>=HYPERLINK("https://www.leilaoonline.com.br/lote/detalhe/52742", "TRATOR MASSEY FERGUSSON 65X ANO 70 RODEIRO ALTO 18-4-30 3 - FUNCIONANDO")</f>
      </c>
      <c r="C25" s="4" t="inlineStr">
        <is>
          <t>Não vendido</t>
        </is>
      </c>
      <c r="D25" s="4" t="inlineStr">
        <is>
          <t>49</t>
        </is>
      </c>
      <c r="E25" s="5" t="inlineStr">
        <is>
          <t>14.250,00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=HYPERLINK("https://www.leilaoonline.com.br/lote/detalhe/54390", "016")</f>
      </c>
      <c r="B26" s="4" t="s">
        <f>=HYPERLINK("https://www.leilaoonline.com.br/lote/detalhe/54390", "GUINDASTE 4,3TM E3 - CR + CESTO AEREO; SERIE Y02C004304; POUCAS HORAS DE USO")</f>
      </c>
      <c r="C26" s="4" t="inlineStr">
        <is>
          <t>Não vendido</t>
        </is>
      </c>
      <c r="D26" s="4" t="inlineStr">
        <is>
          <t>13</t>
        </is>
      </c>
      <c r="E26" s="5" t="inlineStr">
        <is>
          <t>35.000,00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=HYPERLINK("https://www.leilaoonline.com.br/lote/detalhe/52753", "021")</f>
      </c>
      <c r="B27" s="4" t="s">
        <f>=HYPERLINK("https://www.leilaoonline.com.br/lote/detalhe/52753", "ENSILADEIRA MENTA SUPREMA; ANO 2013 COM CONTROLE")</f>
      </c>
      <c r="C27" s="4" t="inlineStr">
        <is>
          <t>Não vendido</t>
        </is>
      </c>
      <c r="D27" s="4" t="inlineStr">
        <is>
          <t>12</t>
        </is>
      </c>
      <c r="E27" s="5" t="inlineStr">
        <is>
          <t>4.250,00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=HYPERLINK("https://www.leilaoonline.com.br/lote/detalhe/52728", "022")</f>
      </c>
      <c r="B28" s="4" t="s">
        <f>=HYPERLINK("https://www.leilaoonline.com.br/lote/detalhe/52728", "TANQUE DE AGUA DE 5000 LTS. ")</f>
      </c>
      <c r="C28" s="4" t="inlineStr">
        <is>
          <t>Não vendido</t>
        </is>
      </c>
      <c r="D28" s="4" t="inlineStr">
        <is>
          <t>13</t>
        </is>
      </c>
      <c r="E28" s="5" t="inlineStr">
        <is>
          <t>3.600,00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=HYPERLINK("https://www.leilaoonline.com.br/lote/detalhe/52727", "031")</f>
      </c>
      <c r="B29" s="4" t="s">
        <f>=HYPERLINK("https://www.leilaoonline.com.br/lote/detalhe/52727", "TURBINA K27 COM CAIXA QUENTE PULSATIVA - BOM ESTADO")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550,00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=HYPERLINK("https://www.leilaoonline.com.br/lote/detalhe/52722", "035")</f>
      </c>
      <c r="B30" s="4" t="s">
        <f>=HYPERLINK("https://www.leilaoonline.com.br/lote/detalhe/52722", "GUINSDASTE HYSTER "CANARINHO" CAP 4TON. - FUNCIONANDO")</f>
      </c>
      <c r="C30" s="4" t="inlineStr">
        <is>
          <t>Não vendido</t>
        </is>
      </c>
      <c r="D30" s="4" t="inlineStr">
        <is>
          <t>36</t>
        </is>
      </c>
      <c r="E30" s="5" t="inlineStr">
        <is>
          <t>13.750,00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=HYPERLINK("https://www.leilaoonline.com.br/lote/detalhe/52725", "036")</f>
      </c>
      <c r="B31" s="4" t="s">
        <f>=HYPERLINK("https://www.leilaoonline.com.br/lote/detalhe/52725", "GUINDASTE kranekar   (FUNCIONANDO) veja o vídeo clickar na 1ª foto")</f>
      </c>
      <c r="C31" s="4" t="inlineStr">
        <is>
          <t>Não vendido</t>
        </is>
      </c>
      <c r="D31" s="4" t="inlineStr">
        <is>
          <t>6</t>
        </is>
      </c>
      <c r="E31" s="5" t="inlineStr">
        <is>
          <t>13.250,00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=HYPERLINK("https://www.leilaoonline.com.br/lote/detalhe/54576", "037")</f>
      </c>
      <c r="B32" s="4" t="s">
        <f>=HYPERLINK("https://www.leilaoonline.com.br/lote/detalhe/54576", "35 ARMÁRIOS PARA EM AÇO")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500,00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=HYPERLINK("https://www.leilaoonline.com.br/lote/detalhe/53543", "039")</f>
      </c>
      <c r="B33" s="4" t="s">
        <f>=HYPERLINK("https://www.leilaoonline.com.br/lote/detalhe/53543", "GRADE ARADORA 18 DISCOS CONTROLE PARA ABRIR/FECHAR")</f>
      </c>
      <c r="C33" s="4" t="inlineStr">
        <is>
          <t>Não vendido</t>
        </is>
      </c>
      <c r="D33" s="4" t="inlineStr">
        <is>
          <t>15</t>
        </is>
      </c>
      <c r="E33" s="5" t="inlineStr">
        <is>
          <t>4.500,00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=HYPERLINK("https://www.leilaoonline.com.br/lote/detalhe/53541", "040")</f>
      </c>
      <c r="B34" s="4" t="s">
        <f>=HYPERLINK("https://www.leilaoonline.com.br/lote/detalhe/53541", "PULVERIZADOR HATSUTA DE 2000 LTS COM BOMBA FUNCIONANDO")</f>
      </c>
      <c r="C34" s="4" t="inlineStr">
        <is>
          <t>Vendido</t>
        </is>
      </c>
      <c r="D34" s="4" t="inlineStr">
        <is>
          <t>18</t>
        </is>
      </c>
      <c r="E34" s="5" t="inlineStr">
        <is>
          <t>3.050,00</t>
        </is>
      </c>
      <c r="F34" s="4" t="inlineStr">
        <is>
          <t>150.00</t>
        </is>
      </c>
    </row>
    <row collapsed="false" customFormat="false" customHeight="false" hidden="false" ht="12.1" outlineLevel="0" r="35">
      <c r="A35" s="5" t="s">
        <f>=HYPERLINK("https://www.leilaoonline.com.br/lote/detalhe/53540", "041")</f>
      </c>
      <c r="B35" s="4" t="s">
        <f>=HYPERLINK("https://www.leilaoonline.com.br/lote/detalhe/53540", "LAMINADOR DE MATERIAIS COM ROLO DE 20 POLEGADAS E 45 CM DE COMPRIMENTO COM MOTOR DE 10 CV DE BAIXA ROTAÇÃO; + 1 MEXEDOR + 1 ALIMENTADOR DE MATERIAIS")</f>
      </c>
      <c r="C35" s="4" t="inlineStr">
        <is>
          <t>Não vendido</t>
        </is>
      </c>
      <c r="D35" s="4" t="inlineStr">
        <is>
          <t>12</t>
        </is>
      </c>
      <c r="E35" s="5" t="inlineStr">
        <is>
          <t>3.250,00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=HYPERLINK("https://www.leilaoonline.com.br/lote/detalhe/53539", "042")</f>
      </c>
      <c r="B36" s="4" t="s">
        <f>=HYPERLINK("https://www.leilaoonline.com.br/lote/detalhe/53539", "GRADE NIVELADORA 28 DISCOS MODELO EM X")</f>
      </c>
      <c r="C36" s="4" t="inlineStr">
        <is>
          <t>Não vendido</t>
        </is>
      </c>
      <c r="D36" s="4" t="inlineStr">
        <is>
          <t>11</t>
        </is>
      </c>
      <c r="E36" s="5" t="inlineStr">
        <is>
          <t>2.800,00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=HYPERLINK("https://www.leilaoonline.com.br/lote/detalhe/53538", "043")</f>
      </c>
      <c r="B37" s="4" t="s">
        <f>=HYPERLINK("https://www.leilaoonline.com.br/lote/detalhe/53538", "GRADE NIVELADORA 28 DISCOS MODELO EM X")</f>
      </c>
      <c r="C37" s="4" t="inlineStr">
        <is>
          <t>Não vendido</t>
        </is>
      </c>
      <c r="D37" s="4" t="inlineStr">
        <is>
          <t>5</t>
        </is>
      </c>
      <c r="E37" s="5" t="inlineStr">
        <is>
          <t>1.500,00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=HYPERLINK("https://www.leilaoonline.com.br/lote/detalhe/53537", "044")</f>
      </c>
      <c r="B38" s="4" t="s">
        <f>=HYPERLINK("https://www.leilaoonline.com.br/lote/detalhe/53537", "10 PISTÕES HIDRÁULICOS ")</f>
      </c>
      <c r="C38" s="4" t="inlineStr">
        <is>
          <t>Não vendido</t>
        </is>
      </c>
      <c r="D38" s="4" t="inlineStr">
        <is>
          <t>26</t>
        </is>
      </c>
      <c r="E38" s="5" t="inlineStr">
        <is>
          <t>4.250,00</t>
        </is>
      </c>
      <c r="F38" s="4" t="inlineStr">
        <is>
          <t>150.00</t>
        </is>
      </c>
    </row>
    <row collapsed="false" customFormat="false" customHeight="false" hidden="false" ht="12.1" outlineLevel="0" r="39">
      <c r="A39" s="5" t="s">
        <f>=HYPERLINK("https://www.leilaoonline.com.br/lote/detalhe/53536", "045")</f>
      </c>
      <c r="B39" s="4" t="s">
        <f>=HYPERLINK("https://www.leilaoonline.com.br/lote/detalhe/53536", "10 MOTOREDUTORES DE DIVERSOS TAMANHOS MOTORES DE 3 A 5 CV")</f>
      </c>
      <c r="C39" s="4" t="inlineStr">
        <is>
          <t>Não vendido</t>
        </is>
      </c>
      <c r="D39" s="4" t="inlineStr">
        <is>
          <t>9</t>
        </is>
      </c>
      <c r="E39" s="5" t="inlineStr">
        <is>
          <t>1.700,00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=HYPERLINK("https://www.leilaoonline.com.br/lote/detalhe/53535", "046")</f>
      </c>
      <c r="B40" s="4" t="s">
        <f>=HYPERLINK("https://www.leilaoonline.com.br/lote/detalhe/53535", "EQUIPAMENTOS E FERRAMENTAS DIVERSAS")</f>
      </c>
      <c r="C40" s="4" t="inlineStr">
        <is>
          <t>Não vendido</t>
        </is>
      </c>
      <c r="D40" s="4" t="inlineStr">
        <is>
          <t>11</t>
        </is>
      </c>
      <c r="E40" s="5" t="inlineStr">
        <is>
          <t>2.500,00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=HYPERLINK("https://www.leilaoonline.com.br/lote/detalhe/52756", "047")</f>
      </c>
      <c r="B41" s="4" t="s">
        <f>=HYPERLINK("https://www.leilaoonline.com.br/lote/detalhe/52756", "BAÚ COM 3.30 M; COMP. COM 1M AVANÇO; 1. 80M ALT.; 1.70 M LARG . COM PORTA LATERAL")</f>
      </c>
      <c r="C41" s="4" t="inlineStr">
        <is>
          <t>Não vendido</t>
        </is>
      </c>
      <c r="D41" s="4" t="inlineStr">
        <is>
          <t>1</t>
        </is>
      </c>
      <c r="E41" s="5" t="inlineStr">
        <is>
          <t>500,00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=HYPERLINK("https://www.leilaoonline.com.br/lote/detalhe/52726", "048")</f>
      </c>
      <c r="B42" s="4" t="s">
        <f>=HYPERLINK("https://www.leilaoonline.com.br/lote/detalhe/52726", "CARRETEL ENROLADOR")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1.000,00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=HYPERLINK("https://www.leilaoonline.com.br/lote/detalhe/52734", "049")</f>
      </c>
      <c r="B43" s="4" t="s">
        <f>=HYPERLINK("https://www.leilaoonline.com.br/lote/detalhe/52734", "GERADOR BD 6500 CFE BRANCO DIESEL 5.5KVA")</f>
      </c>
      <c r="C43" s="4" t="inlineStr">
        <is>
          <t>Não vendido</t>
        </is>
      </c>
      <c r="D43" s="4" t="inlineStr">
        <is>
          <t>18</t>
        </is>
      </c>
      <c r="E43" s="5" t="inlineStr">
        <is>
          <t>1.500,00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=HYPERLINK("https://www.leilaoonline.com.br/lote/detalhe/52743", "050")</f>
      </c>
      <c r="B44" s="4" t="s">
        <f>=HYPERLINK("https://www.leilaoonline.com.br/lote/detalhe/52743", "GRUPO GERADOR LEON HEIMER 70 KVA, COM MOTOR PERKINS 4 CILINDROS, TURBINADO, FUNCIONANDO, PATRIMÔNIO G20-4 - LOT 4")</f>
      </c>
      <c r="C44" s="4" t="inlineStr">
        <is>
          <t>Não vendido</t>
        </is>
      </c>
      <c r="D44" s="4" t="inlineStr">
        <is>
          <t>12</t>
        </is>
      </c>
      <c r="E44" s="5" t="inlineStr">
        <is>
          <t>15.000,00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=HYPERLINK("https://www.leilaoonline.com.br/lote/detalhe/52744", "051")</f>
      </c>
      <c r="B45" s="4" t="s">
        <f>=HYPERLINK("https://www.leilaoonline.com.br/lote/detalhe/52744", "GRUPO GERADOR STEMAC 400 KVA, MOTOR CUMMINS NTA 855 REFORMADO 0,10. 220 VOLTS NO ESTADO, PATRIMÔNIO G20-18 - LOT 18")</f>
      </c>
      <c r="C45" s="4" t="inlineStr">
        <is>
          <t>Não vendido</t>
        </is>
      </c>
      <c r="D45" s="4" t="inlineStr">
        <is>
          <t>3</t>
        </is>
      </c>
      <c r="E45" s="5" t="inlineStr">
        <is>
          <t>18.500,00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=HYPERLINK("https://www.leilaoonline.com.br/lote/detalhe/52745", "052")</f>
      </c>
      <c r="B46" s="4" t="s">
        <f>=HYPERLINK("https://www.leilaoonline.com.br/lote/detalhe/52745", "GRUPO GERADOR HANS STILL 59 KVA, NO ESTADO, PATRIMÔNIO G20-20 - LOT 20")</f>
      </c>
      <c r="C46" s="4" t="inlineStr">
        <is>
          <t>Não vendido</t>
        </is>
      </c>
      <c r="D46" s="4" t="inlineStr">
        <is>
          <t>16</t>
        </is>
      </c>
      <c r="E46" s="5" t="inlineStr">
        <is>
          <t>10.150,00</t>
        </is>
      </c>
      <c r="F46" s="4" t="inlineStr">
        <is>
          <t>1000.00</t>
        </is>
      </c>
    </row>
    <row collapsed="false" customFormat="false" customHeight="false" hidden="false" ht="12.1" outlineLevel="0" r="47">
      <c r="A47" s="5" t="s">
        <f>=HYPERLINK("https://www.leilaoonline.com.br/lote/detalhe/52746", "053")</f>
      </c>
      <c r="B47" s="4" t="s">
        <f>=HYPERLINK("https://www.leilaoonline.com.br/lote/detalhe/52746", "GRUPO GERADOR CODIMA 60 KVA, NO ESTADO, PATRIMÔNIO G20-21 - LOT 21")</f>
      </c>
      <c r="C47" s="4" t="inlineStr">
        <is>
          <t>Não vendido</t>
        </is>
      </c>
      <c r="D47" s="4" t="inlineStr">
        <is>
          <t>23</t>
        </is>
      </c>
      <c r="E47" s="5" t="inlineStr">
        <is>
          <t>14.050,00</t>
        </is>
      </c>
      <c r="F47" s="4" t="inlineStr">
        <is>
          <t>1000.00</t>
        </is>
      </c>
    </row>
    <row collapsed="false" customFormat="false" customHeight="false" hidden="false" ht="12.1" outlineLevel="0" r="48">
      <c r="A48" s="5" t="s">
        <f>=HYPERLINK("https://www.leilaoonline.com.br/lote/detalhe/52747", "054")</f>
      </c>
      <c r="B48" s="4" t="s">
        <f>=HYPERLINK("https://www.leilaoonline.com.br/lote/detalhe/52747", "GRUPO GERADOR MOTOREN WERKE 80 KVA, NO ESTADO, PATRIMÔNIO G20-22 - LOT 22")</f>
      </c>
      <c r="C48" s="4" t="inlineStr">
        <is>
          <t>Não vendido</t>
        </is>
      </c>
      <c r="D48" s="4" t="inlineStr">
        <is>
          <t>1</t>
        </is>
      </c>
      <c r="E48" s="5" t="inlineStr">
        <is>
          <t>2.000,00</t>
        </is>
      </c>
      <c r="F48" s="4" t="inlineStr">
        <is>
          <t>1000.00</t>
        </is>
      </c>
    </row>
    <row collapsed="false" customFormat="false" customHeight="false" hidden="false" ht="12.1" outlineLevel="0" r="49">
      <c r="A49" s="5" t="s">
        <f>=HYPERLINK("https://www.leilaoonline.com.br/lote/detalhe/52748", "055")</f>
      </c>
      <c r="B49" s="4" t="s">
        <f>=HYPERLINK("https://www.leilaoonline.com.br/lote/detalhe/52748", "GRUPO GERADOR MOTOREN WERKE 59 KVA, NO ESTADO, PATRIMÔNIO G20-23 - LOT 23")</f>
      </c>
      <c r="C49" s="4" t="inlineStr">
        <is>
          <t>Não vendido</t>
        </is>
      </c>
      <c r="D49" s="4" t="inlineStr">
        <is>
          <t>24</t>
        </is>
      </c>
      <c r="E49" s="5" t="inlineStr">
        <is>
          <t>9.800,00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=HYPERLINK("https://www.leilaoonline.com.br/lote/detalhe/52739", "056")</f>
      </c>
      <c r="B50" s="4" t="s">
        <f>=HYPERLINK("https://www.leilaoonline.com.br/lote/detalhe/52739", "GERADOR NEGRINI 150KVA")</f>
      </c>
      <c r="C50" s="4" t="inlineStr">
        <is>
          <t>Vendido</t>
        </is>
      </c>
      <c r="D50" s="4" t="inlineStr">
        <is>
          <t>19</t>
        </is>
      </c>
      <c r="E50" s="5" t="inlineStr">
        <is>
          <t>10.000,00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=HYPERLINK("https://www.leilaoonline.com.br/lote/detalhe/52736", "057")</f>
      </c>
      <c r="B51" s="4" t="s">
        <f>=HYPERLINK("https://www.leilaoonline.com.br/lote/detalhe/52736", " GRUPO GERADOR STEMAC 150 KVA, GERADOR WEG 220/380/440 VOLTS, MOTOR SCANIA 112, FUNCIONANDO - LOT 11")</f>
      </c>
      <c r="C51" s="4" t="inlineStr">
        <is>
          <t>Não vendido</t>
        </is>
      </c>
      <c r="D51" s="4" t="inlineStr">
        <is>
          <t>43</t>
        </is>
      </c>
      <c r="E51" s="5" t="inlineStr">
        <is>
          <t>17.000,00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=HYPERLINK("https://www.leilaoonline.com.br/lote/detalhe/52737", "058")</f>
      </c>
      <c r="B52" s="4" t="s">
        <f>=HYPERLINK("https://www.leilaoonline.com.br/lote/detalhe/52737", " GRUPO GERADOR STEMAC 400 KVA, MOTOR CUMMINS NTA 855, REFORMADO, 0,10 BIG CAM, 380 VOLTS")</f>
      </c>
      <c r="C52" s="4" t="inlineStr">
        <is>
          <t>Não vendido</t>
        </is>
      </c>
      <c r="D52" s="4" t="inlineStr">
        <is>
          <t>51</t>
        </is>
      </c>
      <c r="E52" s="5" t="inlineStr">
        <is>
          <t>15.250,00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=HYPERLINK("https://www.leilaoonline.com.br/lote/detalhe/52735", "059")</f>
      </c>
      <c r="B53" s="4" t="s">
        <f>=HYPERLINK("https://www.leilaoonline.com.br/lote/detalhe/52735", "GRUPO GERADOR STEMAC 408/450 KVA, MOTOR CUMMINS NTA 855 G3 , Nº 15 - LOT 124")</f>
      </c>
      <c r="C53" s="4" t="inlineStr">
        <is>
          <t>Não vendido</t>
        </is>
      </c>
      <c r="D53" s="4" t="inlineStr">
        <is>
          <t>28</t>
        </is>
      </c>
      <c r="E53" s="5" t="inlineStr">
        <is>
          <t>19.500,00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=HYPERLINK("https://www.leilaoonline.com.br/lote/detalhe/52740", "060")</f>
      </c>
      <c r="B54" s="4" t="s">
        <f>=HYPERLINK("https://www.leilaoonline.com.br/lote/detalhe/52740", " GRUPO GERADOR POLIDIESEL 53 KVA, COM MOTOR PERKINS, FUNCIONANDO - LOT 05")</f>
      </c>
      <c r="C54" s="4" t="inlineStr">
        <is>
          <t>Não vendido</t>
        </is>
      </c>
      <c r="D54" s="4" t="inlineStr">
        <is>
          <t>17</t>
        </is>
      </c>
      <c r="E54" s="5" t="inlineStr">
        <is>
          <t>16.000,00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=HYPERLINK("https://www.leilaoonline.com.br/lote/detalhe/52738", "061")</f>
      </c>
      <c r="B55" s="4" t="s">
        <f>=HYPERLINK("https://www.leilaoonline.com.br/lote/detalhe/52738", "GRUPO GERADOR PALMERO 1000KVA")</f>
      </c>
      <c r="C55" s="4" t="inlineStr">
        <is>
          <t>Não vendido</t>
        </is>
      </c>
      <c r="D55" s="4" t="inlineStr">
        <is>
          <t>47</t>
        </is>
      </c>
      <c r="E55" s="5" t="inlineStr">
        <is>
          <t>18.750,00</t>
        </is>
      </c>
      <c r="F55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2026-08-05T23:11:36.00Z</dcterms:created>
  <dc:creator>Tellks Tecnologia</dc:creator>
  <cp:revision>0</cp:revision>
</cp:coreProperties>
</file>