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15 CAMINHÕES SCANIA E VW - TRATOR PULVERIZADOR VALTRA 2012- TRANSBORDOS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23/07/2020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=HYPERLINK("https://www.leilaoonline.com.br/lote/detalhe/53518", "001")</f>
      </c>
      <c r="B11" s="4" t="s">
        <f>=HYPERLINK("https://www.leilaoonline.com.br/lote/detalhe/53518", "27 MICRO COMPUTADOR LENOVO E200 + THINK CENTRE, UND NARANDIBA")</f>
      </c>
      <c r="C11" s="4" t="inlineStr">
        <is>
          <t>Vendido</t>
        </is>
      </c>
      <c r="D11" s="4" t="inlineStr">
        <is>
          <t>19</t>
        </is>
      </c>
      <c r="E11" s="5" t="inlineStr">
        <is>
          <t>2.900,00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=HYPERLINK("https://www.leilaoonline.com.br/lote/detalhe/53519", "002")</f>
      </c>
      <c r="B12" s="4" t="s">
        <f>=HYPERLINK("https://www.leilaoonline.com.br/lote/detalhe/53519", "34 MICRO COMPUTADOR DELL OPTIPLEX 990 + 980 + 3010, UND NARANDIBA")</f>
      </c>
      <c r="C12" s="4" t="inlineStr">
        <is>
          <t>Vendido</t>
        </is>
      </c>
      <c r="D12" s="4" t="inlineStr">
        <is>
          <t>61</t>
        </is>
      </c>
      <c r="E12" s="5" t="inlineStr">
        <is>
          <t>11.800,00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=HYPERLINK("https://www.leilaoonline.com.br/lote/detalhe/53520", "003")</f>
      </c>
      <c r="B13" s="4" t="s">
        <f>=HYPERLINK("https://www.leilaoonline.com.br/lote/detalhe/53520", "39 MONITORES USADOS (14 e 15 polegadas) quantidade aproximada, UND NARANDIBA")</f>
      </c>
      <c r="C13" s="4" t="inlineStr">
        <is>
          <t>Vendido</t>
        </is>
      </c>
      <c r="D13" s="4" t="inlineStr">
        <is>
          <t>7</t>
        </is>
      </c>
      <c r="E13" s="5" t="inlineStr">
        <is>
          <t>1.700,00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=HYPERLINK("https://www.leilaoonline.com.br/lote/detalhe/54638", "13331")</f>
      </c>
      <c r="B14" s="4" t="s">
        <f>=HYPERLINK("https://www.leilaoonline.com.br/lote/detalhe/54638", " CAMINHÃO SCANIA/P 310 B6X4 BASCULANTE, ANO 2011/2011, FR4100183, UND PARAGUAÇU PAULISTA ")</f>
      </c>
      <c r="C14" s="4" t="inlineStr">
        <is>
          <t>Vendido</t>
        </is>
      </c>
      <c r="D14" s="4" t="inlineStr">
        <is>
          <t>135</t>
        </is>
      </c>
      <c r="E14" s="5" t="inlineStr">
        <is>
          <t>99.500,00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=HYPERLINK("https://www.leilaoonline.com.br/lote/detalhe/54452", "13343")</f>
      </c>
      <c r="B15" s="4" t="s">
        <f>=HYPERLINK("https://www.leilaoonline.com.br/lote/detalhe/54452", " CAMINHÃO VW/31.330 CRC 6X4, ANO 2013/2013, FR4100268, UND NARANDIBA")</f>
      </c>
      <c r="C15" s="4" t="inlineStr">
        <is>
          <t>Vendido</t>
        </is>
      </c>
      <c r="D15" s="4" t="inlineStr">
        <is>
          <t>139</t>
        </is>
      </c>
      <c r="E15" s="5" t="inlineStr">
        <is>
          <t>109.000,00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=HYPERLINK("https://www.leilaoonline.com.br/lote/detalhe/54426", "13344")</f>
      </c>
      <c r="B16" s="4" t="s">
        <f>=HYPERLINK("https://www.leilaoonline.com.br/lote/detalhe/54426", " CAMINHÃO SCANIA/G 420 A6X4, ANO 2011/2012, FR4100237, UND NARANDIBA (Recup. Csv)")</f>
      </c>
      <c r="C16" s="4" t="inlineStr">
        <is>
          <t>Vendido</t>
        </is>
      </c>
      <c r="D16" s="4" t="inlineStr">
        <is>
          <t>107</t>
        </is>
      </c>
      <c r="E16" s="5" t="inlineStr">
        <is>
          <t>84.000,00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=HYPERLINK("https://www.leilaoonline.com.br/lote/detalhe/54436", "13345")</f>
      </c>
      <c r="B17" s="4" t="s">
        <f>=HYPERLINK("https://www.leilaoonline.com.br/lote/detalhe/54436", " CAMINHÃO SCANIA/G 420 A6X4, ANO 2011/2012, FR4100238, UND NARANDIBA")</f>
      </c>
      <c r="C17" s="4" t="inlineStr">
        <is>
          <t>Vendido</t>
        </is>
      </c>
      <c r="D17" s="4" t="inlineStr">
        <is>
          <t>119</t>
        </is>
      </c>
      <c r="E17" s="5" t="inlineStr">
        <is>
          <t>95.500,00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=HYPERLINK("https://www.leilaoonline.com.br/lote/detalhe/54449", "13346")</f>
      </c>
      <c r="B18" s="4" t="s">
        <f>=HYPERLINK("https://www.leilaoonline.com.br/lote/detalhe/54449", " CAMINHÃO SCANIA/G 470 A6X4, ANO 2011/2011, FR4100202, UND NARANDIBA (faltando peças)")</f>
      </c>
      <c r="C18" s="4" t="inlineStr">
        <is>
          <t>Vendido</t>
        </is>
      </c>
      <c r="D18" s="4" t="inlineStr">
        <is>
          <t>105</t>
        </is>
      </c>
      <c r="E18" s="5" t="inlineStr">
        <is>
          <t>85.000,00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=HYPERLINK("https://www.leilaoonline.com.br/lote/detalhe/54451", "13347")</f>
      </c>
      <c r="B19" s="4" t="s">
        <f>=HYPERLINK("https://www.leilaoonline.com.br/lote/detalhe/54451", " CAMINHÃO SCANIA/G 420 A6X4, ANO 2011/2012, FR4100232, UND NARANDIBA (falta peças)")</f>
      </c>
      <c r="C19" s="4" t="inlineStr">
        <is>
          <t>Vendido</t>
        </is>
      </c>
      <c r="D19" s="4" t="inlineStr">
        <is>
          <t>65</t>
        </is>
      </c>
      <c r="E19" s="5" t="inlineStr">
        <is>
          <t>55.000,00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=HYPERLINK("https://www.leilaoonline.com.br/lote/detalhe/54437", "13349")</f>
      </c>
      <c r="B20" s="4" t="s">
        <f>=HYPERLINK("https://www.leilaoonline.com.br/lote/detalhe/54437", " CAMINHÃO SCANIA/P124CA6X4NZ 420, ANO 2007/2007, FR4100054, UND NARANDIBA")</f>
      </c>
      <c r="C20" s="4" t="inlineStr">
        <is>
          <t>Vendido</t>
        </is>
      </c>
      <c r="D20" s="4" t="inlineStr">
        <is>
          <t>104</t>
        </is>
      </c>
      <c r="E20" s="5" t="inlineStr">
        <is>
          <t>69.500,00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=HYPERLINK("https://www.leilaoonline.com.br/lote/detalhe/54447", "13350")</f>
      </c>
      <c r="B21" s="4" t="s">
        <f>=HYPERLINK("https://www.leilaoonline.com.br/lote/detalhe/54447", " CAMINHÃO SCANIA/P124CA6X4NZ 420, ANO 2007/2008, FR4100127, UND NARANDIBA")</f>
      </c>
      <c r="C21" s="4" t="inlineStr">
        <is>
          <t>Vendido</t>
        </is>
      </c>
      <c r="D21" s="4" t="inlineStr">
        <is>
          <t>105</t>
        </is>
      </c>
      <c r="E21" s="5" t="inlineStr">
        <is>
          <t>68.500,00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=HYPERLINK("https://www.leilaoonline.com.br/lote/detalhe/54442", "13351")</f>
      </c>
      <c r="B22" s="4" t="s">
        <f>=HYPERLINK("https://www.leilaoonline.com.br/lote/detalhe/54442", " CAMINHÃO SCANIA/G 420 A6X4, ANO 2011/2012, FR4100239, UND NARANDIBA (Recup. Csv)")</f>
      </c>
      <c r="C22" s="4" t="inlineStr">
        <is>
          <t>Vendido</t>
        </is>
      </c>
      <c r="D22" s="4" t="inlineStr">
        <is>
          <t>103</t>
        </is>
      </c>
      <c r="E22" s="5" t="inlineStr">
        <is>
          <t>80.000,00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=HYPERLINK("https://www.leilaoonline.com.br/lote/detalhe/54434", "13352")</f>
      </c>
      <c r="B23" s="4" t="s">
        <f>=HYPERLINK("https://www.leilaoonline.com.br/lote/detalhe/54434", " CAMINHÃO SCANIA/G 420 A6X4, ANO 2011/2012, FR4100222, UND NARANDIBA")</f>
      </c>
      <c r="C23" s="4" t="inlineStr">
        <is>
          <t>Vendido</t>
        </is>
      </c>
      <c r="D23" s="4" t="inlineStr">
        <is>
          <t>107</t>
        </is>
      </c>
      <c r="E23" s="5" t="inlineStr">
        <is>
          <t>87.000,00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=HYPERLINK("https://www.leilaoonline.com.br/lote/detalhe/54439", "13353")</f>
      </c>
      <c r="B24" s="4" t="s">
        <f>=HYPERLINK("https://www.leilaoonline.com.br/lote/detalhe/54439", " CAMINHÃO SCANIA/P124CA6X4NZ 420, ANO 2007/2008, FR4100130, UND NARANDIBA")</f>
      </c>
      <c r="C24" s="4" t="inlineStr">
        <is>
          <t>Vendido</t>
        </is>
      </c>
      <c r="D24" s="4" t="inlineStr">
        <is>
          <t>95</t>
        </is>
      </c>
      <c r="E24" s="5" t="inlineStr">
        <is>
          <t>63.500,00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=HYPERLINK("https://www.leilaoonline.com.br/lote/detalhe/54450", "13354")</f>
      </c>
      <c r="B25" s="4" t="s">
        <f>=HYPERLINK("https://www.leilaoonline.com.br/lote/detalhe/54450", " CAMINHÃO SCANIA/P 310 B6X4 BASCULANTE 15 m³, ANO 2011/2011, FR4100185, UND NARANDIBA")</f>
      </c>
      <c r="C25" s="4" t="inlineStr">
        <is>
          <t>Vendido</t>
        </is>
      </c>
      <c r="D25" s="4" t="inlineStr">
        <is>
          <t>138</t>
        </is>
      </c>
      <c r="E25" s="5" t="inlineStr">
        <is>
          <t>121.000,00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=HYPERLINK("https://www.leilaoonline.com.br/lote/detalhe/54456", "13355")</f>
      </c>
      <c r="B26" s="4" t="s">
        <f>=HYPERLINK("https://www.leilaoonline.com.br/lote/detalhe/54456", "CAMINHÃO VW/13.180 CNM C/ BAÚ, ANO 2011/2011, FR4100196, UND NARANDIBA")</f>
      </c>
      <c r="C26" s="4" t="inlineStr">
        <is>
          <t>Vendido</t>
        </is>
      </c>
      <c r="D26" s="4" t="inlineStr">
        <is>
          <t>134</t>
        </is>
      </c>
      <c r="E26" s="5" t="inlineStr">
        <is>
          <t>46.250,00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=HYPERLINK("https://www.leilaoonline.com.br/lote/detalhe/54444", "13356")</f>
      </c>
      <c r="B27" s="4" t="s">
        <f>=HYPERLINK("https://www.leilaoonline.com.br/lote/detalhe/54444", " CAMINHÃO SCANIA/P 310 B6X4 BASCULANTE 15 m³, ANO 2011/2011, FR4100184, UND NARANDIBA")</f>
      </c>
      <c r="C27" s="4" t="inlineStr">
        <is>
          <t>Vendido</t>
        </is>
      </c>
      <c r="D27" s="4" t="inlineStr">
        <is>
          <t>190</t>
        </is>
      </c>
      <c r="E27" s="5" t="inlineStr">
        <is>
          <t>129.000,00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=HYPERLINK("https://www.leilaoonline.com.br/lote/detalhe/54445", "13357")</f>
      </c>
      <c r="B28" s="4" t="s">
        <f>=HYPERLINK("https://www.leilaoonline.com.br/lote/detalhe/54445", " TRATOR pulverizador VALTRA BS 3020 H AUTOPROP, ANO 2012, FR4200370, UND NARANDIBA")</f>
      </c>
      <c r="C28" s="4" t="inlineStr">
        <is>
          <t>Vendido</t>
        </is>
      </c>
      <c r="D28" s="4" t="inlineStr">
        <is>
          <t>178</t>
        </is>
      </c>
      <c r="E28" s="5" t="inlineStr">
        <is>
          <t>135.500,00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=HYPERLINK("https://www.leilaoonline.com.br/lote/detalhe/54504", "13359")</f>
      </c>
      <c r="B29" s="4" t="s">
        <f>=HYPERLINK("https://www.leilaoonline.com.br/lote/detalhe/54504", " TRANSBORDO SMR 10000 SER, ANO 2007, FR4400550, UND NARANDIBA")</f>
      </c>
      <c r="C29" s="4" t="inlineStr">
        <is>
          <t>Vendido</t>
        </is>
      </c>
      <c r="D29" s="4" t="inlineStr">
        <is>
          <t>18</t>
        </is>
      </c>
      <c r="E29" s="5" t="inlineStr">
        <is>
          <t>3.900,00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=HYPERLINK("https://www.leilaoonline.com.br/lote/detalhe/54455", "13361")</f>
      </c>
      <c r="B30" s="4" t="s">
        <f>=HYPERLINK("https://www.leilaoonline.com.br/lote/detalhe/54455", " TRANSBORDO SMR 10000 SER, ANO 2008, FR4400800, UND NARANDIBA")</f>
      </c>
      <c r="C30" s="4" t="inlineStr">
        <is>
          <t>Vendido</t>
        </is>
      </c>
      <c r="D30" s="4" t="inlineStr">
        <is>
          <t>7</t>
        </is>
      </c>
      <c r="E30" s="5" t="inlineStr">
        <is>
          <t>2.800,00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=HYPERLINK("https://www.leilaoonline.com.br/lote/detalhe/54503", "13362")</f>
      </c>
      <c r="B31" s="4" t="s">
        <f>=HYPERLINK("https://www.leilaoonline.com.br/lote/detalhe/54503", " TRANSBORDO SMR 10000 SER, ANO 2007, FR4400711, UND NARANDIBA")</f>
      </c>
      <c r="C31" s="4" t="inlineStr">
        <is>
          <t>Vendido</t>
        </is>
      </c>
      <c r="D31" s="4" t="inlineStr">
        <is>
          <t>6</t>
        </is>
      </c>
      <c r="E31" s="5" t="inlineStr">
        <is>
          <t>2.700,00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=HYPERLINK("https://www.leilaoonline.com.br/lote/detalhe/54505", "13363")</f>
      </c>
      <c r="B32" s="4" t="s">
        <f>=HYPERLINK("https://www.leilaoonline.com.br/lote/detalhe/54505", " TRANSBORDO SMR 10000 SER, ANO 2007, FR4400741, UND NARANDIBA")</f>
      </c>
      <c r="C32" s="4" t="inlineStr">
        <is>
          <t>Vendido</t>
        </is>
      </c>
      <c r="D32" s="4" t="inlineStr">
        <is>
          <t>7</t>
        </is>
      </c>
      <c r="E32" s="5" t="inlineStr">
        <is>
          <t>2.800,00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=HYPERLINK("https://www.leilaoonline.com.br/lote/detalhe/54453", "13364")</f>
      </c>
      <c r="B33" s="4" t="s">
        <f>=HYPERLINK("https://www.leilaoonline.com.br/lote/detalhe/54453", " TRANSBORDO SMR 10000 SER, ANO 2008, FR4400839, UND NARANDIBA")</f>
      </c>
      <c r="C33" s="4" t="inlineStr">
        <is>
          <t>Vendido</t>
        </is>
      </c>
      <c r="D33" s="4" t="inlineStr">
        <is>
          <t>11</t>
        </is>
      </c>
      <c r="E33" s="5" t="inlineStr">
        <is>
          <t>3.200,00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=HYPERLINK("https://www.leilaoonline.com.br/lote/detalhe/54431", "13366")</f>
      </c>
      <c r="B34" s="4" t="s">
        <f>=HYPERLINK("https://www.leilaoonline.com.br/lote/detalhe/54431", " TRANSBORDO SMR 10000 SER, ANO 2008, FR4400841, UND NARANDIBA")</f>
      </c>
      <c r="C34" s="4" t="inlineStr">
        <is>
          <t>Vendido</t>
        </is>
      </c>
      <c r="D34" s="4" t="inlineStr">
        <is>
          <t>9</t>
        </is>
      </c>
      <c r="E34" s="5" t="inlineStr">
        <is>
          <t>3.000,00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=HYPERLINK("https://www.leilaoonline.com.br/lote/detalhe/54500", "13370")</f>
      </c>
      <c r="B35" s="4" t="s">
        <f>=HYPERLINK("https://www.leilaoonline.com.br/lote/detalhe/54500", " TRANSBORDO SMR 10000 SER, ANO 2007, FR4400549, UND NARANDIBA")</f>
      </c>
      <c r="C35" s="4" t="inlineStr">
        <is>
          <t>Vendido</t>
        </is>
      </c>
      <c r="D35" s="4" t="inlineStr">
        <is>
          <t>11</t>
        </is>
      </c>
      <c r="E35" s="5" t="inlineStr">
        <is>
          <t>3.200,00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=HYPERLINK("https://www.leilaoonline.com.br/lote/detalhe/54510", "13371")</f>
      </c>
      <c r="B36" s="4" t="s">
        <f>=HYPERLINK("https://www.leilaoonline.com.br/lote/detalhe/54510", "TRANSBORDO SMR 10000 SER, ANO 2008, FR4400851, UND NARANDIBA")</f>
      </c>
      <c r="C36" s="4" t="inlineStr">
        <is>
          <t>Vendido</t>
        </is>
      </c>
      <c r="D36" s="4" t="inlineStr">
        <is>
          <t>8</t>
        </is>
      </c>
      <c r="E36" s="5" t="inlineStr">
        <is>
          <t>2.900,00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=HYPERLINK("https://www.leilaoonline.com.br/lote/detalhe/54512", "13372")</f>
      </c>
      <c r="B37" s="4" t="s">
        <f>=HYPERLINK("https://www.leilaoonline.com.br/lote/detalhe/54512", "TRANSBORDO SMR 10000 SER, ANO 2008, FR4400854, UND NARANDIBA ")</f>
      </c>
      <c r="C37" s="4" t="inlineStr">
        <is>
          <t>Vendido</t>
        </is>
      </c>
      <c r="D37" s="4" t="inlineStr">
        <is>
          <t>12</t>
        </is>
      </c>
      <c r="E37" s="5" t="inlineStr">
        <is>
          <t>3.300,00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=HYPERLINK("https://www.leilaoonline.com.br/lote/detalhe/54497", "13373")</f>
      </c>
      <c r="B38" s="4" t="s">
        <f>=HYPERLINK("https://www.leilaoonline.com.br/lote/detalhe/54497", " TRANSBORDO SMR 10000 SER, ANO 2007, FR4400710, UND NARANDIBA")</f>
      </c>
      <c r="C38" s="4" t="inlineStr">
        <is>
          <t>Vendido</t>
        </is>
      </c>
      <c r="D38" s="4" t="inlineStr">
        <is>
          <t>11</t>
        </is>
      </c>
      <c r="E38" s="5" t="inlineStr">
        <is>
          <t>3.200,00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=HYPERLINK("https://www.leilaoonline.com.br/lote/detalhe/54435", "13374")</f>
      </c>
      <c r="B39" s="4" t="s">
        <f>=HYPERLINK("https://www.leilaoonline.com.br/lote/detalhe/54435", " TRANSBORDO SMR 10000 SER, ANO 2008, FR4400860, UND NARANDIBA")</f>
      </c>
      <c r="C39" s="4" t="inlineStr">
        <is>
          <t>Vendido</t>
        </is>
      </c>
      <c r="D39" s="4" t="inlineStr">
        <is>
          <t>9</t>
        </is>
      </c>
      <c r="E39" s="5" t="inlineStr">
        <is>
          <t>3.000,00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=HYPERLINK("https://www.leilaoonline.com.br/lote/detalhe/54446", "13375")</f>
      </c>
      <c r="B40" s="4" t="s">
        <f>=HYPERLINK("https://www.leilaoonline.com.br/lote/detalhe/54446", " TRANSBORDO SMR 10000 SER, ANO 2008, FR4400863, UND NARANDIBA")</f>
      </c>
      <c r="C40" s="4" t="inlineStr">
        <is>
          <t>Vendido</t>
        </is>
      </c>
      <c r="D40" s="4" t="inlineStr">
        <is>
          <t>10</t>
        </is>
      </c>
      <c r="E40" s="5" t="inlineStr">
        <is>
          <t>3.100,00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=HYPERLINK("https://www.leilaoonline.com.br/lote/detalhe/54496", "13376")</f>
      </c>
      <c r="B41" s="4" t="s">
        <f>=HYPERLINK("https://www.leilaoonline.com.br/lote/detalhe/54496", " TRANSBORDO SMR 10000 SER, ANO 2007, FR4400717, UND NARANDIBA")</f>
      </c>
      <c r="C41" s="4" t="inlineStr">
        <is>
          <t>Vendido</t>
        </is>
      </c>
      <c r="D41" s="4" t="inlineStr">
        <is>
          <t>10</t>
        </is>
      </c>
      <c r="E41" s="5" t="inlineStr">
        <is>
          <t>3.100,00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=HYPERLINK("https://www.leilaoonline.com.br/lote/detalhe/54433", "13377")</f>
      </c>
      <c r="B42" s="4" t="s">
        <f>=HYPERLINK("https://www.leilaoonline.com.br/lote/detalhe/54433", " TRANSBORDO SMR 10000 SER, ANO 2008, FR4400846, UND NARANDIBA")</f>
      </c>
      <c r="C42" s="4" t="inlineStr">
        <is>
          <t>Vendido</t>
        </is>
      </c>
      <c r="D42" s="4" t="inlineStr">
        <is>
          <t>10</t>
        </is>
      </c>
      <c r="E42" s="5" t="inlineStr">
        <is>
          <t>3.100,00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=HYPERLINK("https://www.leilaoonline.com.br/lote/detalhe/54495", "13378")</f>
      </c>
      <c r="B43" s="4" t="s">
        <f>=HYPERLINK("https://www.leilaoonline.com.br/lote/detalhe/54495", " TRANSBORDO SMR 10000 SER, ANO 2007, FR4400781, UND NARANDIBA")</f>
      </c>
      <c r="C43" s="4" t="inlineStr">
        <is>
          <t>Vendido</t>
        </is>
      </c>
      <c r="D43" s="4" t="inlineStr">
        <is>
          <t>10</t>
        </is>
      </c>
      <c r="E43" s="5" t="inlineStr">
        <is>
          <t>3.100,00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=HYPERLINK("https://www.leilaoonline.com.br/lote/detalhe/54501", "13379")</f>
      </c>
      <c r="B44" s="4" t="s">
        <f>=HYPERLINK("https://www.leilaoonline.com.br/lote/detalhe/54501", " TRANSBORDO SMR 10000 SER, ANO 2007, FR4400548, UND NARANDIBA")</f>
      </c>
      <c r="C44" s="4" t="inlineStr">
        <is>
          <t>Vendido</t>
        </is>
      </c>
      <c r="D44" s="4" t="inlineStr">
        <is>
          <t>8</t>
        </is>
      </c>
      <c r="E44" s="5" t="inlineStr">
        <is>
          <t>2.900,00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=HYPERLINK("https://www.leilaoonline.com.br/lote/detalhe/54448", "13380")</f>
      </c>
      <c r="B45" s="4" t="s">
        <f>=HYPERLINK("https://www.leilaoonline.com.br/lote/detalhe/54448", " TRANSBORDO SMR 10000 SER, ANO 2008, FR4401438, UND NARANDIBA")</f>
      </c>
      <c r="C45" s="4" t="inlineStr">
        <is>
          <t>Vendido</t>
        </is>
      </c>
      <c r="D45" s="4" t="inlineStr">
        <is>
          <t>9</t>
        </is>
      </c>
      <c r="E45" s="5" t="inlineStr">
        <is>
          <t>3.000,00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=HYPERLINK("https://www.leilaoonline.com.br/lote/detalhe/54432", "13381")</f>
      </c>
      <c r="B46" s="4" t="s">
        <f>=HYPERLINK("https://www.leilaoonline.com.br/lote/detalhe/54432", " TRANSBORDO SMR 10000 SER, ANO 2009, FR4401436, UND NARANDIBA")</f>
      </c>
      <c r="C46" s="4" t="inlineStr">
        <is>
          <t>Vendido</t>
        </is>
      </c>
      <c r="D46" s="4" t="inlineStr">
        <is>
          <t>11</t>
        </is>
      </c>
      <c r="E46" s="5" t="inlineStr">
        <is>
          <t>3.200,00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=HYPERLINK("https://www.leilaoonline.com.br/lote/detalhe/54494", "13383")</f>
      </c>
      <c r="B47" s="4" t="s">
        <f>=HYPERLINK("https://www.leilaoonline.com.br/lote/detalhe/54494", " TRANSBORDO SMR 10000 SER, ANO 2007, FR4400716, UND NARANDIBA")</f>
      </c>
      <c r="C47" s="4" t="inlineStr">
        <is>
          <t>Vendido</t>
        </is>
      </c>
      <c r="D47" s="4" t="inlineStr">
        <is>
          <t>9</t>
        </is>
      </c>
      <c r="E47" s="5" t="inlineStr">
        <is>
          <t>3.000,00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=HYPERLINK("https://www.leilaoonline.com.br/lote/detalhe/54490", "13384")</f>
      </c>
      <c r="B48" s="4" t="s">
        <f>=HYPERLINK("https://www.leilaoonline.com.br/lote/detalhe/54490", " TRANSBORDO SMR 10000 SER, ANO 2007, FR4400725, UND NARANDIBA")</f>
      </c>
      <c r="C48" s="4" t="inlineStr">
        <is>
          <t>Vendido</t>
        </is>
      </c>
      <c r="D48" s="4" t="inlineStr">
        <is>
          <t>9</t>
        </is>
      </c>
      <c r="E48" s="5" t="inlineStr">
        <is>
          <t>3.000,00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=HYPERLINK("https://www.leilaoonline.com.br/lote/detalhe/54513", "13385")</f>
      </c>
      <c r="B49" s="4" t="s">
        <f>=HYPERLINK("https://www.leilaoonline.com.br/lote/detalhe/54513", "TRANSBORDO SMR 10000 SER, ANO 2008, FR4400831, UND NARANDIBA ")</f>
      </c>
      <c r="C49" s="4" t="inlineStr">
        <is>
          <t>Vendido</t>
        </is>
      </c>
      <c r="D49" s="4" t="inlineStr">
        <is>
          <t>9</t>
        </is>
      </c>
      <c r="E49" s="5" t="inlineStr">
        <is>
          <t>3.000,00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=HYPERLINK("https://www.leilaoonline.com.br/lote/detalhe/54425", "13386")</f>
      </c>
      <c r="B50" s="4" t="s">
        <f>=HYPERLINK("https://www.leilaoonline.com.br/lote/detalhe/54425", " TRANSBORDO SMR 10000 SER, ANO 2008, FR4400856, UND NARANDIBA")</f>
      </c>
      <c r="C50" s="4" t="inlineStr">
        <is>
          <t>Vendido</t>
        </is>
      </c>
      <c r="D50" s="4" t="inlineStr">
        <is>
          <t>8</t>
        </is>
      </c>
      <c r="E50" s="5" t="inlineStr">
        <is>
          <t>2.900,00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=HYPERLINK("https://www.leilaoonline.com.br/lote/detalhe/54489", "13387")</f>
      </c>
      <c r="B51" s="4" t="s">
        <f>=HYPERLINK("https://www.leilaoonline.com.br/lote/detalhe/54489", " TRANSBORDO SMR 10000 SER, ANO 2007, FR4400742, UND NARANDIBA")</f>
      </c>
      <c r="C51" s="4" t="inlineStr">
        <is>
          <t>Vendido</t>
        </is>
      </c>
      <c r="D51" s="4" t="inlineStr">
        <is>
          <t>9</t>
        </is>
      </c>
      <c r="E51" s="5" t="inlineStr">
        <is>
          <t>3.000,00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=HYPERLINK("https://www.leilaoonline.com.br/lote/detalhe/54492", "13388")</f>
      </c>
      <c r="B52" s="4" t="s">
        <f>=HYPERLINK("https://www.leilaoonline.com.br/lote/detalhe/54492", " TRANSBORDO SMR 10000 SER, ANO 2007, FR4400546, UND NARANDIBA")</f>
      </c>
      <c r="C52" s="4" t="inlineStr">
        <is>
          <t>Vendido</t>
        </is>
      </c>
      <c r="D52" s="4" t="inlineStr">
        <is>
          <t>9</t>
        </is>
      </c>
      <c r="E52" s="5" t="inlineStr">
        <is>
          <t>3.000,00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=HYPERLINK("https://www.leilaoonline.com.br/lote/detalhe/54890", "13389")</f>
      </c>
      <c r="B53" s="4" t="s">
        <f>=HYPERLINK("https://www.leilaoonline.com.br/lote/detalhe/54890", "TRANSBORDO SMR 10000 SER, ANO 2008, FR4400821, UND NARANDIBA")</f>
      </c>
      <c r="C53" s="4" t="inlineStr">
        <is>
          <t>Vendido</t>
        </is>
      </c>
      <c r="D53" s="4" t="inlineStr">
        <is>
          <t>9</t>
        </is>
      </c>
      <c r="E53" s="5" t="inlineStr">
        <is>
          <t>3.000,00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=HYPERLINK("https://www.leilaoonline.com.br/lote/detalhe/54511", "13390")</f>
      </c>
      <c r="B54" s="4" t="s">
        <f>=HYPERLINK("https://www.leilaoonline.com.br/lote/detalhe/54511", "TRANSBORDO SMR 10000 SER, ANO 2008, FR4400852, UND NARANDIBA ")</f>
      </c>
      <c r="C54" s="4" t="inlineStr">
        <is>
          <t>Vendido</t>
        </is>
      </c>
      <c r="D54" s="4" t="inlineStr">
        <is>
          <t>9</t>
        </is>
      </c>
      <c r="E54" s="5" t="inlineStr">
        <is>
          <t>3.000,00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=HYPERLINK("https://www.leilaoonline.com.br/lote/detalhe/54430", "13391")</f>
      </c>
      <c r="B55" s="4" t="s">
        <f>=HYPERLINK("https://www.leilaoonline.com.br/lote/detalhe/54430", " TRANSBORDO SMR 10000 SER, ANO 2008, FR4400850, UND NARANDIBA")</f>
      </c>
      <c r="C55" s="4" t="inlineStr">
        <is>
          <t>Vendido</t>
        </is>
      </c>
      <c r="D55" s="4" t="inlineStr">
        <is>
          <t>9</t>
        </is>
      </c>
      <c r="E55" s="5" t="inlineStr">
        <is>
          <t>3.000,00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=HYPERLINK("https://www.leilaoonline.com.br/lote/detalhe/54493", "13392")</f>
      </c>
      <c r="B56" s="4" t="s">
        <f>=HYPERLINK("https://www.leilaoonline.com.br/lote/detalhe/54493", " TRANSBORDO SMR 10000 SER, ANO 2007, FR4400709, UND NARANDIBA")</f>
      </c>
      <c r="C56" s="4" t="inlineStr">
        <is>
          <t>Vendido</t>
        </is>
      </c>
      <c r="D56" s="4" t="inlineStr">
        <is>
          <t>10</t>
        </is>
      </c>
      <c r="E56" s="5" t="inlineStr">
        <is>
          <t>3.100,00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=HYPERLINK("https://www.leilaoonline.com.br/lote/detalhe/54429", "13393")</f>
      </c>
      <c r="B57" s="4" t="s">
        <f>=HYPERLINK("https://www.leilaoonline.com.br/lote/detalhe/54429", " TRANSBORDO SMR 10000 SER, ANO 2009, FR4401440, UND NARANDIBA")</f>
      </c>
      <c r="C57" s="4" t="inlineStr">
        <is>
          <t>Vendido</t>
        </is>
      </c>
      <c r="D57" s="4" t="inlineStr">
        <is>
          <t>10</t>
        </is>
      </c>
      <c r="E57" s="5" t="inlineStr">
        <is>
          <t>3.100,00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=HYPERLINK("https://www.leilaoonline.com.br/lote/detalhe/54440", "13394")</f>
      </c>
      <c r="B58" s="4" t="s">
        <f>=HYPERLINK("https://www.leilaoonline.com.br/lote/detalhe/54440", " TRANSBORDO SMR 10000 SER, ANO 2009, FR4401439, UND NARANDIBA")</f>
      </c>
      <c r="C58" s="4" t="inlineStr">
        <is>
          <t>Vendido</t>
        </is>
      </c>
      <c r="D58" s="4" t="inlineStr">
        <is>
          <t>9</t>
        </is>
      </c>
      <c r="E58" s="5" t="inlineStr">
        <is>
          <t>3.000,00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=HYPERLINK("https://www.leilaoonline.com.br/lote/detalhe/54424", "13395")</f>
      </c>
      <c r="B59" s="4" t="s">
        <f>=HYPERLINK("https://www.leilaoonline.com.br/lote/detalhe/54424", " TRANSBORDO SMR 10000 SER, ANO 2008, FR4400864, UND NARANDIBA")</f>
      </c>
      <c r="C59" s="4" t="inlineStr">
        <is>
          <t>Vendido</t>
        </is>
      </c>
      <c r="D59" s="4" t="inlineStr">
        <is>
          <t>9</t>
        </is>
      </c>
      <c r="E59" s="5" t="inlineStr">
        <is>
          <t>3.000,00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=HYPERLINK("https://www.leilaoonline.com.br/lote/detalhe/54491", "13396")</f>
      </c>
      <c r="B60" s="4" t="s">
        <f>=HYPERLINK("https://www.leilaoonline.com.br/lote/detalhe/54491", " TRANSBORDO SMR 10000 SER, ANO 2007, FR4400714, UND NARANDIBA")</f>
      </c>
      <c r="C60" s="4" t="inlineStr">
        <is>
          <t>Vendido</t>
        </is>
      </c>
      <c r="D60" s="4" t="inlineStr">
        <is>
          <t>9</t>
        </is>
      </c>
      <c r="E60" s="5" t="inlineStr">
        <is>
          <t>3.000,00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=HYPERLINK("https://www.leilaoonline.com.br/lote/detalhe/54499", "13397")</f>
      </c>
      <c r="B61" s="4" t="s">
        <f>=HYPERLINK("https://www.leilaoonline.com.br/lote/detalhe/54499", " TRANSBORDO SMR 10000 SER, ANO 2007, FR4400740, UND NARANDIBA")</f>
      </c>
      <c r="C61" s="4" t="inlineStr">
        <is>
          <t>Vendido</t>
        </is>
      </c>
      <c r="D61" s="4" t="inlineStr">
        <is>
          <t>8</t>
        </is>
      </c>
      <c r="E61" s="5" t="inlineStr">
        <is>
          <t>2.900,00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=HYPERLINK("https://www.leilaoonline.com.br/lote/detalhe/54428", "13398")</f>
      </c>
      <c r="B62" s="4" t="s">
        <f>=HYPERLINK("https://www.leilaoonline.com.br/lote/detalhe/54428", " TRANSBORDO SMR 10000 SER, ANO 2008, FR4400816, UND NARANDIBA")</f>
      </c>
      <c r="C62" s="4" t="inlineStr">
        <is>
          <t>Vendido</t>
        </is>
      </c>
      <c r="D62" s="4" t="inlineStr">
        <is>
          <t>8</t>
        </is>
      </c>
      <c r="E62" s="5" t="inlineStr">
        <is>
          <t>2.900,00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=HYPERLINK("https://www.leilaoonline.com.br/lote/detalhe/54502", "13399")</f>
      </c>
      <c r="B63" s="4" t="s">
        <f>=HYPERLINK("https://www.leilaoonline.com.br/lote/detalhe/54502", " TRANSBORDO SMR 10000 SER, ANO 2007, FR4400724, UND NARANDIBA")</f>
      </c>
      <c r="C63" s="4" t="inlineStr">
        <is>
          <t>Vendido</t>
        </is>
      </c>
      <c r="D63" s="4" t="inlineStr">
        <is>
          <t>9</t>
        </is>
      </c>
      <c r="E63" s="5" t="inlineStr">
        <is>
          <t>3.000,00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=HYPERLINK("https://www.leilaoonline.com.br/lote/detalhe/54498", "13400")</f>
      </c>
      <c r="B64" s="4" t="s">
        <f>=HYPERLINK("https://www.leilaoonline.com.br/lote/detalhe/54498", " TRANSBORDO SMR 10000 SER, ANO 2007, FR4400735, UND NARANDIBA")</f>
      </c>
      <c r="C64" s="4" t="inlineStr">
        <is>
          <t>Vendido</t>
        </is>
      </c>
      <c r="D64" s="4" t="inlineStr">
        <is>
          <t>9</t>
        </is>
      </c>
      <c r="E64" s="5" t="inlineStr">
        <is>
          <t>3.000,00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=HYPERLINK("https://www.leilaoonline.com.br/lote/detalhe/54427", "13401")</f>
      </c>
      <c r="B65" s="4" t="s">
        <f>=HYPERLINK("https://www.leilaoonline.com.br/lote/detalhe/54427", " TRANSBORDO SMR 10000 SER, ANO 2008, FR4400859, UND NARANDIBA")</f>
      </c>
      <c r="C65" s="4" t="inlineStr">
        <is>
          <t>Vendido</t>
        </is>
      </c>
      <c r="D65" s="4" t="inlineStr">
        <is>
          <t>10</t>
        </is>
      </c>
      <c r="E65" s="5" t="inlineStr">
        <is>
          <t>3.100,00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=HYPERLINK("https://www.leilaoonline.com.br/lote/detalhe/54454", "13402")</f>
      </c>
      <c r="B66" s="4" t="s">
        <f>=HYPERLINK("https://www.leilaoonline.com.br/lote/detalhe/54454", " TRANSBORDO SMR 10000 SER, ANO 2008, FR4400840, UND NARANDIBA")</f>
      </c>
      <c r="C66" s="4" t="inlineStr">
        <is>
          <t>Vendido</t>
        </is>
      </c>
      <c r="D66" s="4" t="inlineStr">
        <is>
          <t>8</t>
        </is>
      </c>
      <c r="E66" s="5" t="inlineStr">
        <is>
          <t>2.900,00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=HYPERLINK("https://www.leilaoonline.com.br/lote/detalhe/54891", "13403")</f>
      </c>
      <c r="B67" s="4" t="s">
        <f>=HYPERLINK("https://www.leilaoonline.com.br/lote/detalhe/54891", "TRANSBORDO SMR 10000 SER, ANO 2008, FR4400818, UND NARANDIBA")</f>
      </c>
      <c r="C67" s="4" t="inlineStr">
        <is>
          <t>Vendido</t>
        </is>
      </c>
      <c r="D67" s="4" t="inlineStr">
        <is>
          <t>9</t>
        </is>
      </c>
      <c r="E67" s="5" t="inlineStr">
        <is>
          <t>3.000,00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=HYPERLINK("https://www.leilaoonline.com.br/lote/detalhe/54443", "13404")</f>
      </c>
      <c r="B68" s="4" t="s">
        <f>=HYPERLINK("https://www.leilaoonline.com.br/lote/detalhe/54443", " TRANSBORDO SMR 10000 SER, ANO 2008, FR4400832, UND NARANDIBA")</f>
      </c>
      <c r="C68" s="4" t="inlineStr">
        <is>
          <t>Vendido</t>
        </is>
      </c>
      <c r="D68" s="4" t="inlineStr">
        <is>
          <t>9</t>
        </is>
      </c>
      <c r="E68" s="5" t="inlineStr">
        <is>
          <t>3.000,00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=HYPERLINK("https://www.leilaoonline.com.br/lote/detalhe/54506", "13405")</f>
      </c>
      <c r="B69" s="4" t="s">
        <f>=HYPERLINK("https://www.leilaoonline.com.br/lote/detalhe/54506", " TRANSBORDO SMR 10000 SER, ANO 2007, FR4400796")</f>
      </c>
      <c r="C69" s="4" t="inlineStr">
        <is>
          <t>Vendido</t>
        </is>
      </c>
      <c r="D69" s="4" t="inlineStr">
        <is>
          <t>7</t>
        </is>
      </c>
      <c r="E69" s="5" t="inlineStr">
        <is>
          <t>3.100,00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=HYPERLINK("https://www.leilaoonline.com.br/lote/detalhe/54508", "13406")</f>
      </c>
      <c r="B70" s="4" t="s">
        <f>=HYPERLINK("https://www.leilaoonline.com.br/lote/detalhe/54508", " TRANSBORDO SMR 10000 SER, ANO 2007, FR4400715, UND NARANDIBA")</f>
      </c>
      <c r="C70" s="4" t="inlineStr">
        <is>
          <t>Vendido</t>
        </is>
      </c>
      <c r="D70" s="4" t="inlineStr">
        <is>
          <t>10</t>
        </is>
      </c>
      <c r="E70" s="5" t="inlineStr">
        <is>
          <t>3.100,00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=HYPERLINK("https://www.leilaoonline.com.br/lote/detalhe/54507", "13407")</f>
      </c>
      <c r="B71" s="4" t="s">
        <f>=HYPERLINK("https://www.leilaoonline.com.br/lote/detalhe/54507", " TRANSBORDO SMR 10000 SER, ANO 2007, FR4400738, UND NARANDIBA")</f>
      </c>
      <c r="C71" s="4" t="inlineStr">
        <is>
          <t>Vendido</t>
        </is>
      </c>
      <c r="D71" s="4" t="inlineStr">
        <is>
          <t>11</t>
        </is>
      </c>
      <c r="E71" s="5" t="inlineStr">
        <is>
          <t>3.200,00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=HYPERLINK("https://www.leilaoonline.com.br/lote/detalhe/54509", "13408")</f>
      </c>
      <c r="B72" s="4" t="s">
        <f>=HYPERLINK("https://www.leilaoonline.com.br/lote/detalhe/54509", " TRANSBORDO SMR 10000 SER, ANO 2007, FR4400718, UND NARANDIBA")</f>
      </c>
      <c r="C72" s="4" t="inlineStr">
        <is>
          <t>Vendido</t>
        </is>
      </c>
      <c r="D72" s="4" t="inlineStr">
        <is>
          <t>12</t>
        </is>
      </c>
      <c r="E72" s="5" t="inlineStr">
        <is>
          <t>3.300,00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=HYPERLINK("https://www.leilaoonline.com.br/lote/detalhe/54438", "13410")</f>
      </c>
      <c r="B73" s="4" t="s">
        <f>=HYPERLINK("https://www.leilaoonline.com.br/lote/detalhe/54438", " TRANSBORDO SMR 10000 SER, ANO 2008, FR4400823, UND NARANDIBA")</f>
      </c>
      <c r="C73" s="4" t="inlineStr">
        <is>
          <t>Vendido</t>
        </is>
      </c>
      <c r="D73" s="4" t="inlineStr">
        <is>
          <t>9</t>
        </is>
      </c>
      <c r="E73" s="5" t="inlineStr">
        <is>
          <t>3.000,00</t>
        </is>
      </c>
      <c r="F7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2026-08-05T22:18:40.00Z</dcterms:created>
  <dc:creator>Tellks Tecnologia</dc:creator>
  <cp:revision>0</cp:revision>
</cp:coreProperties>
</file>